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644E4154-7D87-4A1F-9EC7-7AB0AB671A81}" xr6:coauthVersionLast="47" xr6:coauthVersionMax="47" xr10:uidLastSave="{00000000-0000-0000-0000-000000000000}"/>
  <bookViews>
    <workbookView xWindow="-120" yWindow="-120" windowWidth="29040" windowHeight="15840" xr2:uid="{00000000-000D-0000-FFFF-FFFF00000000}"/>
  </bookViews>
  <sheets>
    <sheet name="Nota" sheetId="146" r:id="rId1"/>
    <sheet name="qu'est-ce qu'un &quot;Postit&quot;" sheetId="157" r:id="rId2"/>
    <sheet name="fiches.1" sheetId="177" r:id="rId3"/>
    <sheet name="fiches.2" sheetId="178" r:id="rId4"/>
    <sheet name="Vocabulaire" sheetId="166" r:id="rId5"/>
    <sheet name="Poids fruits et légumes" sheetId="174" r:id="rId6"/>
    <sheet name="Formats-Formules-Fonctions" sheetId="165" r:id="rId7"/>
    <sheet name="Epurer un texte" sheetId="142" r:id="rId8"/>
    <sheet name="Polices de Symboles" sheetId="175" r:id="rId9"/>
    <sheet name="Emoticones " sheetId="176" r:id="rId10"/>
    <sheet name="CODES COULEURS" sheetId="169" r:id="rId11"/>
  </sheets>
  <definedNames>
    <definedName name="_xlnm._FilterDatabase" localSheetId="4" hidden="1">Vocabulaire!#REF!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5" i="178" l="1"/>
  <c r="B125" i="178"/>
  <c r="L124" i="178"/>
  <c r="L123" i="178"/>
  <c r="L122" i="178"/>
  <c r="L121" i="178"/>
  <c r="L120" i="178"/>
  <c r="L119" i="178"/>
  <c r="G119" i="178"/>
  <c r="C119" i="178"/>
  <c r="B75" i="178" s="1"/>
  <c r="B77" i="178" s="1"/>
  <c r="H77" i="178" s="1"/>
  <c r="L118" i="178"/>
  <c r="H118" i="178"/>
  <c r="W117" i="178"/>
  <c r="L117" i="178"/>
  <c r="H117" i="178"/>
  <c r="L116" i="178"/>
  <c r="H116" i="178"/>
  <c r="L115" i="178"/>
  <c r="H115" i="178"/>
  <c r="L114" i="178"/>
  <c r="H114" i="178"/>
  <c r="L113" i="178"/>
  <c r="H113" i="178"/>
  <c r="L112" i="178"/>
  <c r="H112" i="178"/>
  <c r="L111" i="178"/>
  <c r="H111" i="178"/>
  <c r="L110" i="178"/>
  <c r="H110" i="178"/>
  <c r="L109" i="178"/>
  <c r="H109" i="178"/>
  <c r="L108" i="178"/>
  <c r="H108" i="178"/>
  <c r="L107" i="178"/>
  <c r="H107" i="178"/>
  <c r="L106" i="178"/>
  <c r="H106" i="178"/>
  <c r="L105" i="178"/>
  <c r="H105" i="178"/>
  <c r="L104" i="178"/>
  <c r="H104" i="178"/>
  <c r="L103" i="178"/>
  <c r="H103" i="178"/>
  <c r="L102" i="178"/>
  <c r="H102" i="178"/>
  <c r="L101" i="178"/>
  <c r="H101" i="178"/>
  <c r="L100" i="178"/>
  <c r="H100" i="178"/>
  <c r="L99" i="178"/>
  <c r="H99" i="178"/>
  <c r="L98" i="178"/>
  <c r="H98" i="178"/>
  <c r="L97" i="178"/>
  <c r="H97" i="178"/>
  <c r="L96" i="178"/>
  <c r="H96" i="178"/>
  <c r="L95" i="178"/>
  <c r="H95" i="178"/>
  <c r="L94" i="178"/>
  <c r="H94" i="178"/>
  <c r="L93" i="178"/>
  <c r="H93" i="178"/>
  <c r="L92" i="178"/>
  <c r="H92" i="178"/>
  <c r="L91" i="178"/>
  <c r="H91" i="178"/>
  <c r="H90" i="178"/>
  <c r="L89" i="178"/>
  <c r="H89" i="178"/>
  <c r="L88" i="178"/>
  <c r="H88" i="178"/>
  <c r="H87" i="178"/>
  <c r="H86" i="178"/>
  <c r="H85" i="178"/>
  <c r="L84" i="178"/>
  <c r="H84" i="178"/>
  <c r="L83" i="178"/>
  <c r="H83" i="178"/>
  <c r="L82" i="178"/>
  <c r="H82" i="178"/>
  <c r="L81" i="178"/>
  <c r="H79" i="178"/>
  <c r="L78" i="178"/>
  <c r="L77" i="178"/>
  <c r="H74" i="178"/>
  <c r="L70" i="178"/>
  <c r="L69" i="178"/>
  <c r="K68" i="178"/>
  <c r="T67" i="178"/>
  <c r="L67" i="178"/>
  <c r="B64" i="178"/>
  <c r="L63" i="178"/>
  <c r="L62" i="178"/>
  <c r="L61" i="178"/>
  <c r="L60" i="178"/>
  <c r="L59" i="178"/>
  <c r="L58" i="178"/>
  <c r="C58" i="178"/>
  <c r="E56" i="178" s="1"/>
  <c r="G56" i="178" s="1"/>
  <c r="J56" i="178" s="1"/>
  <c r="L57" i="178"/>
  <c r="H57" i="178"/>
  <c r="W56" i="178"/>
  <c r="L56" i="178"/>
  <c r="H56" i="178"/>
  <c r="L55" i="178"/>
  <c r="H55" i="178"/>
  <c r="L54" i="178"/>
  <c r="H54" i="178"/>
  <c r="L53" i="178"/>
  <c r="H53" i="178"/>
  <c r="L52" i="178"/>
  <c r="H52" i="178"/>
  <c r="L51" i="178"/>
  <c r="H51" i="178"/>
  <c r="L50" i="178"/>
  <c r="H50" i="178"/>
  <c r="L49" i="178"/>
  <c r="H49" i="178"/>
  <c r="L48" i="178"/>
  <c r="H48" i="178"/>
  <c r="L47" i="178"/>
  <c r="H47" i="178"/>
  <c r="L46" i="178"/>
  <c r="H46" i="178"/>
  <c r="L45" i="178"/>
  <c r="H45" i="178"/>
  <c r="L44" i="178"/>
  <c r="H44" i="178"/>
  <c r="L43" i="178"/>
  <c r="H43" i="178"/>
  <c r="L42" i="178"/>
  <c r="H42" i="178"/>
  <c r="L41" i="178"/>
  <c r="H41" i="178"/>
  <c r="L40" i="178"/>
  <c r="H40" i="178"/>
  <c r="L39" i="178"/>
  <c r="H39" i="178"/>
  <c r="L38" i="178"/>
  <c r="H38" i="178"/>
  <c r="L37" i="178"/>
  <c r="H37" i="178"/>
  <c r="L36" i="178"/>
  <c r="H36" i="178"/>
  <c r="L35" i="178"/>
  <c r="H35" i="178"/>
  <c r="L34" i="178"/>
  <c r="H34" i="178"/>
  <c r="L33" i="178"/>
  <c r="H33" i="178"/>
  <c r="L32" i="178"/>
  <c r="H32" i="178"/>
  <c r="L31" i="178"/>
  <c r="H31" i="178"/>
  <c r="L30" i="178"/>
  <c r="H30" i="178"/>
  <c r="H29" i="178"/>
  <c r="L28" i="178"/>
  <c r="H28" i="178"/>
  <c r="L27" i="178"/>
  <c r="H27" i="178"/>
  <c r="H26" i="178"/>
  <c r="H25" i="178"/>
  <c r="H24" i="178"/>
  <c r="L23" i="178"/>
  <c r="H23" i="178"/>
  <c r="L22" i="178"/>
  <c r="H22" i="178"/>
  <c r="L21" i="178"/>
  <c r="H21" i="178"/>
  <c r="L20" i="178"/>
  <c r="H20" i="178"/>
  <c r="L17" i="178"/>
  <c r="L16" i="178"/>
  <c r="H16" i="178"/>
  <c r="H13" i="178"/>
  <c r="L9" i="178"/>
  <c r="L8" i="178"/>
  <c r="K7" i="178"/>
  <c r="T6" i="178"/>
  <c r="L6" i="178"/>
  <c r="B127" i="177"/>
  <c r="J126" i="177"/>
  <c r="J125" i="177"/>
  <c r="J124" i="177"/>
  <c r="H124" i="177"/>
  <c r="G124" i="177"/>
  <c r="D124" i="177"/>
  <c r="J123" i="177"/>
  <c r="G123" i="177"/>
  <c r="H123" i="177" s="1"/>
  <c r="D123" i="177"/>
  <c r="J122" i="177"/>
  <c r="G122" i="177"/>
  <c r="H122" i="177" s="1"/>
  <c r="D122" i="177"/>
  <c r="J121" i="177"/>
  <c r="J120" i="177"/>
  <c r="G120" i="177"/>
  <c r="C120" i="177"/>
  <c r="B76" i="177" s="1"/>
  <c r="J119" i="177"/>
  <c r="H119" i="177"/>
  <c r="S118" i="177"/>
  <c r="J118" i="177"/>
  <c r="H118" i="177"/>
  <c r="J117" i="177"/>
  <c r="H117" i="177"/>
  <c r="J116" i="177"/>
  <c r="H116" i="177"/>
  <c r="J115" i="177"/>
  <c r="H115" i="177"/>
  <c r="J114" i="177"/>
  <c r="H114" i="177"/>
  <c r="J113" i="177"/>
  <c r="H113" i="177"/>
  <c r="J112" i="177"/>
  <c r="H112" i="177"/>
  <c r="J111" i="177"/>
  <c r="H111" i="177"/>
  <c r="J110" i="177"/>
  <c r="H110" i="177"/>
  <c r="J109" i="177"/>
  <c r="H109" i="177"/>
  <c r="J108" i="177"/>
  <c r="H108" i="177"/>
  <c r="J107" i="177"/>
  <c r="H107" i="177"/>
  <c r="J106" i="177"/>
  <c r="H106" i="177"/>
  <c r="J105" i="177"/>
  <c r="H105" i="177"/>
  <c r="J104" i="177"/>
  <c r="H104" i="177"/>
  <c r="J103" i="177"/>
  <c r="H103" i="177"/>
  <c r="J102" i="177"/>
  <c r="H102" i="177"/>
  <c r="J101" i="177"/>
  <c r="H101" i="177"/>
  <c r="J100" i="177"/>
  <c r="H100" i="177"/>
  <c r="J99" i="177"/>
  <c r="H99" i="177"/>
  <c r="J98" i="177"/>
  <c r="H98" i="177"/>
  <c r="J97" i="177"/>
  <c r="H97" i="177"/>
  <c r="J96" i="177"/>
  <c r="H96" i="177"/>
  <c r="J95" i="177"/>
  <c r="H95" i="177"/>
  <c r="J94" i="177"/>
  <c r="H94" i="177"/>
  <c r="J93" i="177"/>
  <c r="H93" i="177"/>
  <c r="J92" i="177"/>
  <c r="H92" i="177"/>
  <c r="H91" i="177"/>
  <c r="J90" i="177"/>
  <c r="H90" i="177"/>
  <c r="J89" i="177"/>
  <c r="H89" i="177"/>
  <c r="H88" i="177"/>
  <c r="H87" i="177"/>
  <c r="H86" i="177"/>
  <c r="J85" i="177"/>
  <c r="H85" i="177"/>
  <c r="J84" i="177"/>
  <c r="H84" i="177"/>
  <c r="J83" i="177"/>
  <c r="H83" i="177"/>
  <c r="J82" i="177"/>
  <c r="H80" i="177"/>
  <c r="J79" i="177"/>
  <c r="J78" i="177"/>
  <c r="B78" i="177"/>
  <c r="H78" i="177" s="1"/>
  <c r="H75" i="177"/>
  <c r="J71" i="177"/>
  <c r="J70" i="177"/>
  <c r="I69" i="177"/>
  <c r="P68" i="177"/>
  <c r="J68" i="177"/>
  <c r="B65" i="177"/>
  <c r="J64" i="177"/>
  <c r="J63" i="177"/>
  <c r="J62" i="177"/>
  <c r="H62" i="177"/>
  <c r="G62" i="177"/>
  <c r="F62" i="177"/>
  <c r="J61" i="177"/>
  <c r="G61" i="177"/>
  <c r="H61" i="177" s="1"/>
  <c r="F61" i="177"/>
  <c r="J60" i="177"/>
  <c r="G60" i="177"/>
  <c r="H60" i="177" s="1"/>
  <c r="F60" i="177"/>
  <c r="J59" i="177"/>
  <c r="J58" i="177"/>
  <c r="C58" i="177"/>
  <c r="E116" i="177" s="1"/>
  <c r="G116" i="177" s="1"/>
  <c r="J57" i="177"/>
  <c r="H57" i="177"/>
  <c r="S56" i="177"/>
  <c r="J56" i="177"/>
  <c r="H56" i="177"/>
  <c r="J55" i="177"/>
  <c r="H55" i="177"/>
  <c r="J54" i="177"/>
  <c r="H54" i="177"/>
  <c r="J53" i="177"/>
  <c r="H53" i="177"/>
  <c r="J52" i="177"/>
  <c r="H52" i="177"/>
  <c r="J51" i="177"/>
  <c r="H51" i="177"/>
  <c r="J50" i="177"/>
  <c r="H50" i="177"/>
  <c r="J49" i="177"/>
  <c r="H49" i="177"/>
  <c r="J48" i="177"/>
  <c r="H48" i="177"/>
  <c r="J47" i="177"/>
  <c r="H47" i="177"/>
  <c r="J46" i="177"/>
  <c r="H46" i="177"/>
  <c r="J45" i="177"/>
  <c r="H45" i="177"/>
  <c r="J44" i="177"/>
  <c r="H44" i="177"/>
  <c r="J43" i="177"/>
  <c r="H43" i="177"/>
  <c r="J42" i="177"/>
  <c r="H42" i="177"/>
  <c r="J41" i="177"/>
  <c r="H41" i="177"/>
  <c r="J40" i="177"/>
  <c r="H40" i="177"/>
  <c r="J39" i="177"/>
  <c r="H39" i="177"/>
  <c r="J38" i="177"/>
  <c r="H38" i="177"/>
  <c r="J37" i="177"/>
  <c r="H37" i="177"/>
  <c r="J36" i="177"/>
  <c r="H36" i="177"/>
  <c r="J35" i="177"/>
  <c r="H35" i="177"/>
  <c r="J34" i="177"/>
  <c r="H34" i="177"/>
  <c r="J33" i="177"/>
  <c r="H33" i="177"/>
  <c r="J32" i="177"/>
  <c r="H32" i="177"/>
  <c r="J31" i="177"/>
  <c r="H31" i="177"/>
  <c r="J30" i="177"/>
  <c r="H30" i="177"/>
  <c r="H29" i="177"/>
  <c r="J28" i="177"/>
  <c r="H28" i="177"/>
  <c r="J27" i="177"/>
  <c r="H27" i="177"/>
  <c r="H26" i="177"/>
  <c r="H25" i="177"/>
  <c r="H24" i="177"/>
  <c r="J23" i="177"/>
  <c r="H23" i="177"/>
  <c r="J22" i="177"/>
  <c r="H22" i="177"/>
  <c r="J21" i="177"/>
  <c r="H21" i="177"/>
  <c r="J20" i="177"/>
  <c r="H20" i="177"/>
  <c r="J18" i="177"/>
  <c r="J17" i="177"/>
  <c r="J16" i="177"/>
  <c r="H16" i="177"/>
  <c r="H13" i="177"/>
  <c r="J9" i="177"/>
  <c r="J8" i="177"/>
  <c r="I7" i="177"/>
  <c r="P6" i="177"/>
  <c r="J6" i="177"/>
  <c r="AB1" i="176"/>
  <c r="Q135" i="175"/>
  <c r="D135" i="175"/>
  <c r="Q93" i="175"/>
  <c r="D93" i="175"/>
  <c r="Q51" i="175"/>
  <c r="D51" i="175"/>
  <c r="Q9" i="175"/>
  <c r="D9" i="175"/>
  <c r="B7" i="175"/>
  <c r="E19" i="177" l="1"/>
  <c r="G19" i="177" s="1"/>
  <c r="E23" i="177"/>
  <c r="G23" i="177" s="1"/>
  <c r="E27" i="177"/>
  <c r="G27" i="177" s="1"/>
  <c r="E31" i="177"/>
  <c r="G31" i="177" s="1"/>
  <c r="E35" i="177"/>
  <c r="G35" i="177" s="1"/>
  <c r="E39" i="177"/>
  <c r="G39" i="177" s="1"/>
  <c r="E43" i="177"/>
  <c r="G43" i="177" s="1"/>
  <c r="E47" i="177"/>
  <c r="G47" i="177" s="1"/>
  <c r="E51" i="177"/>
  <c r="G51" i="177" s="1"/>
  <c r="E55" i="177"/>
  <c r="G55" i="177" s="1"/>
  <c r="E81" i="177"/>
  <c r="G81" i="177" s="1"/>
  <c r="E85" i="177"/>
  <c r="G85" i="177" s="1"/>
  <c r="E89" i="177"/>
  <c r="G89" i="177" s="1"/>
  <c r="E93" i="177"/>
  <c r="G93" i="177" s="1"/>
  <c r="E97" i="177"/>
  <c r="G97" i="177" s="1"/>
  <c r="E101" i="177"/>
  <c r="G101" i="177" s="1"/>
  <c r="E105" i="177"/>
  <c r="G105" i="177" s="1"/>
  <c r="E109" i="177"/>
  <c r="G109" i="177" s="1"/>
  <c r="E113" i="177"/>
  <c r="G113" i="177" s="1"/>
  <c r="E117" i="177"/>
  <c r="G117" i="177" s="1"/>
  <c r="E20" i="177"/>
  <c r="G20" i="177" s="1"/>
  <c r="E24" i="177"/>
  <c r="G24" i="177" s="1"/>
  <c r="E28" i="177"/>
  <c r="G28" i="177" s="1"/>
  <c r="E32" i="177"/>
  <c r="G32" i="177" s="1"/>
  <c r="E36" i="177"/>
  <c r="G36" i="177" s="1"/>
  <c r="E40" i="177"/>
  <c r="G40" i="177" s="1"/>
  <c r="E44" i="177"/>
  <c r="G44" i="177" s="1"/>
  <c r="E48" i="177"/>
  <c r="G48" i="177" s="1"/>
  <c r="E52" i="177"/>
  <c r="G52" i="177" s="1"/>
  <c r="E56" i="177"/>
  <c r="G56" i="177" s="1"/>
  <c r="E82" i="177"/>
  <c r="G82" i="177" s="1"/>
  <c r="E86" i="177"/>
  <c r="G86" i="177" s="1"/>
  <c r="E90" i="177"/>
  <c r="G90" i="177" s="1"/>
  <c r="E94" i="177"/>
  <c r="G94" i="177" s="1"/>
  <c r="E98" i="177"/>
  <c r="G98" i="177" s="1"/>
  <c r="E102" i="177"/>
  <c r="G102" i="177" s="1"/>
  <c r="E106" i="177"/>
  <c r="G106" i="177" s="1"/>
  <c r="E110" i="177"/>
  <c r="G110" i="177" s="1"/>
  <c r="E114" i="177"/>
  <c r="G114" i="177" s="1"/>
  <c r="E118" i="177"/>
  <c r="G118" i="177" s="1"/>
  <c r="E21" i="177"/>
  <c r="G21" i="177" s="1"/>
  <c r="E25" i="177"/>
  <c r="G25" i="177" s="1"/>
  <c r="E29" i="177"/>
  <c r="G29" i="177" s="1"/>
  <c r="E33" i="177"/>
  <c r="G33" i="177" s="1"/>
  <c r="E37" i="177"/>
  <c r="G37" i="177" s="1"/>
  <c r="E41" i="177"/>
  <c r="G41" i="177" s="1"/>
  <c r="E45" i="177"/>
  <c r="G45" i="177" s="1"/>
  <c r="E49" i="177"/>
  <c r="G49" i="177" s="1"/>
  <c r="E53" i="177"/>
  <c r="G53" i="177" s="1"/>
  <c r="E57" i="177"/>
  <c r="G57" i="177" s="1"/>
  <c r="E83" i="177"/>
  <c r="G83" i="177" s="1"/>
  <c r="E87" i="177"/>
  <c r="G87" i="177" s="1"/>
  <c r="E91" i="177"/>
  <c r="G91" i="177" s="1"/>
  <c r="E95" i="177"/>
  <c r="G95" i="177" s="1"/>
  <c r="E99" i="177"/>
  <c r="G99" i="177" s="1"/>
  <c r="E103" i="177"/>
  <c r="G103" i="177" s="1"/>
  <c r="E107" i="177"/>
  <c r="G107" i="177" s="1"/>
  <c r="E111" i="177"/>
  <c r="G111" i="177" s="1"/>
  <c r="E115" i="177"/>
  <c r="G115" i="177" s="1"/>
  <c r="E119" i="177"/>
  <c r="G119" i="177" s="1"/>
  <c r="E18" i="177"/>
  <c r="G18" i="177" s="1"/>
  <c r="E22" i="177"/>
  <c r="G22" i="177" s="1"/>
  <c r="E26" i="177"/>
  <c r="G26" i="177" s="1"/>
  <c r="E30" i="177"/>
  <c r="G30" i="177" s="1"/>
  <c r="E34" i="177"/>
  <c r="G34" i="177" s="1"/>
  <c r="E38" i="177"/>
  <c r="G38" i="177" s="1"/>
  <c r="E42" i="177"/>
  <c r="G42" i="177" s="1"/>
  <c r="E46" i="177"/>
  <c r="G46" i="177" s="1"/>
  <c r="E50" i="177"/>
  <c r="G50" i="177" s="1"/>
  <c r="E54" i="177"/>
  <c r="G54" i="177" s="1"/>
  <c r="E80" i="177"/>
  <c r="G80" i="177" s="1"/>
  <c r="E84" i="177"/>
  <c r="G84" i="177" s="1"/>
  <c r="E88" i="177"/>
  <c r="G88" i="177" s="1"/>
  <c r="E92" i="177"/>
  <c r="G92" i="177" s="1"/>
  <c r="E96" i="177"/>
  <c r="G96" i="177" s="1"/>
  <c r="E100" i="177"/>
  <c r="G100" i="177" s="1"/>
  <c r="E104" i="177"/>
  <c r="G104" i="177" s="1"/>
  <c r="E108" i="177"/>
  <c r="G108" i="177" s="1"/>
  <c r="E112" i="177"/>
  <c r="G112" i="177" s="1"/>
  <c r="E23" i="178"/>
  <c r="G23" i="178" s="1"/>
  <c r="J23" i="178" s="1"/>
  <c r="E86" i="178"/>
  <c r="G86" i="178" s="1"/>
  <c r="J86" i="178" s="1"/>
  <c r="E29" i="178"/>
  <c r="G29" i="178" s="1"/>
  <c r="J29" i="178" s="1"/>
  <c r="E79" i="178"/>
  <c r="G79" i="178" s="1"/>
  <c r="J79" i="178" s="1"/>
  <c r="E91" i="178"/>
  <c r="G91" i="178" s="1"/>
  <c r="J91" i="178" s="1"/>
  <c r="E107" i="178"/>
  <c r="G107" i="178" s="1"/>
  <c r="J107" i="178" s="1"/>
  <c r="E26" i="178"/>
  <c r="G26" i="178" s="1"/>
  <c r="J26" i="178" s="1"/>
  <c r="E28" i="178"/>
  <c r="G28" i="178" s="1"/>
  <c r="J28" i="178" s="1"/>
  <c r="E83" i="178"/>
  <c r="G83" i="178" s="1"/>
  <c r="J83" i="178" s="1"/>
  <c r="E95" i="178"/>
  <c r="G95" i="178" s="1"/>
  <c r="J95" i="178" s="1"/>
  <c r="E111" i="178"/>
  <c r="G111" i="178" s="1"/>
  <c r="J111" i="178" s="1"/>
  <c r="E103" i="178"/>
  <c r="G103" i="178" s="1"/>
  <c r="J103" i="178" s="1"/>
  <c r="E20" i="178"/>
  <c r="G20" i="178" s="1"/>
  <c r="J20" i="178" s="1"/>
  <c r="E24" i="178"/>
  <c r="G24" i="178" s="1"/>
  <c r="J24" i="178" s="1"/>
  <c r="E88" i="178"/>
  <c r="G88" i="178" s="1"/>
  <c r="J88" i="178" s="1"/>
  <c r="E99" i="178"/>
  <c r="G99" i="178" s="1"/>
  <c r="J99" i="178" s="1"/>
  <c r="E115" i="178"/>
  <c r="G115" i="178" s="1"/>
  <c r="J115" i="178" s="1"/>
  <c r="E57" i="178"/>
  <c r="G57" i="178" s="1"/>
  <c r="E82" i="178"/>
  <c r="G82" i="178" s="1"/>
  <c r="J82" i="178" s="1"/>
  <c r="E94" i="178"/>
  <c r="G94" i="178" s="1"/>
  <c r="E98" i="178"/>
  <c r="G98" i="178" s="1"/>
  <c r="E102" i="178"/>
  <c r="G102" i="178" s="1"/>
  <c r="E110" i="178"/>
  <c r="G110" i="178" s="1"/>
  <c r="E114" i="178"/>
  <c r="G114" i="178" s="1"/>
  <c r="B15" i="178"/>
  <c r="B16" i="178" s="1"/>
  <c r="E18" i="178"/>
  <c r="G18" i="178" s="1"/>
  <c r="E22" i="178"/>
  <c r="G22" i="178" s="1"/>
  <c r="J22" i="178" s="1"/>
  <c r="E25" i="178"/>
  <c r="G25" i="178" s="1"/>
  <c r="J25" i="178" s="1"/>
  <c r="E27" i="178"/>
  <c r="G27" i="178" s="1"/>
  <c r="J27" i="178" s="1"/>
  <c r="E80" i="178"/>
  <c r="G80" i="178" s="1"/>
  <c r="E85" i="178"/>
  <c r="G85" i="178" s="1"/>
  <c r="J85" i="178" s="1"/>
  <c r="E87" i="178"/>
  <c r="G87" i="178" s="1"/>
  <c r="J87" i="178" s="1"/>
  <c r="E90" i="178"/>
  <c r="G90" i="178" s="1"/>
  <c r="J90" i="178" s="1"/>
  <c r="E93" i="178"/>
  <c r="G93" i="178" s="1"/>
  <c r="J93" i="178" s="1"/>
  <c r="E97" i="178"/>
  <c r="G97" i="178" s="1"/>
  <c r="J97" i="178" s="1"/>
  <c r="E101" i="178"/>
  <c r="G101" i="178" s="1"/>
  <c r="J101" i="178" s="1"/>
  <c r="E105" i="178"/>
  <c r="G105" i="178" s="1"/>
  <c r="J105" i="178" s="1"/>
  <c r="E109" i="178"/>
  <c r="G109" i="178" s="1"/>
  <c r="J109" i="178" s="1"/>
  <c r="E113" i="178"/>
  <c r="G113" i="178" s="1"/>
  <c r="J113" i="178" s="1"/>
  <c r="E117" i="178"/>
  <c r="G117" i="178" s="1"/>
  <c r="J117" i="178" s="1"/>
  <c r="E118" i="178"/>
  <c r="G118" i="178" s="1"/>
  <c r="E106" i="178"/>
  <c r="G106" i="178" s="1"/>
  <c r="E19" i="178"/>
  <c r="G19" i="178" s="1"/>
  <c r="E21" i="178"/>
  <c r="G21" i="178" s="1"/>
  <c r="J21" i="178" s="1"/>
  <c r="E81" i="178"/>
  <c r="G81" i="178" s="1"/>
  <c r="E84" i="178"/>
  <c r="G84" i="178" s="1"/>
  <c r="J84" i="178" s="1"/>
  <c r="E89" i="178"/>
  <c r="G89" i="178" s="1"/>
  <c r="J89" i="178" s="1"/>
  <c r="E92" i="178"/>
  <c r="G92" i="178" s="1"/>
  <c r="J92" i="178" s="1"/>
  <c r="E96" i="178"/>
  <c r="G96" i="178" s="1"/>
  <c r="E100" i="178"/>
  <c r="G100" i="178" s="1"/>
  <c r="E104" i="178"/>
  <c r="G104" i="178" s="1"/>
  <c r="E108" i="178"/>
  <c r="G108" i="178" s="1"/>
  <c r="E112" i="178"/>
  <c r="G112" i="178" s="1"/>
  <c r="E116" i="178"/>
  <c r="G116" i="178" s="1"/>
  <c r="L18" i="178"/>
  <c r="L19" i="178" s="1"/>
  <c r="L24" i="178" s="1"/>
  <c r="E30" i="178"/>
  <c r="G30" i="178" s="1"/>
  <c r="J30" i="178" s="1"/>
  <c r="E31" i="178"/>
  <c r="G31" i="178" s="1"/>
  <c r="J31" i="178" s="1"/>
  <c r="E32" i="178"/>
  <c r="G32" i="178" s="1"/>
  <c r="J32" i="178" s="1"/>
  <c r="E33" i="178"/>
  <c r="G33" i="178" s="1"/>
  <c r="E34" i="178"/>
  <c r="G34" i="178" s="1"/>
  <c r="J34" i="178" s="1"/>
  <c r="E35" i="178"/>
  <c r="G35" i="178" s="1"/>
  <c r="E36" i="178"/>
  <c r="G36" i="178" s="1"/>
  <c r="J36" i="178" s="1"/>
  <c r="E37" i="178"/>
  <c r="G37" i="178" s="1"/>
  <c r="E38" i="178"/>
  <c r="G38" i="178" s="1"/>
  <c r="J38" i="178" s="1"/>
  <c r="E39" i="178"/>
  <c r="G39" i="178" s="1"/>
  <c r="E40" i="178"/>
  <c r="G40" i="178" s="1"/>
  <c r="J40" i="178" s="1"/>
  <c r="E41" i="178"/>
  <c r="G41" i="178" s="1"/>
  <c r="E42" i="178"/>
  <c r="G42" i="178" s="1"/>
  <c r="J42" i="178" s="1"/>
  <c r="E43" i="178"/>
  <c r="G43" i="178" s="1"/>
  <c r="E44" i="178"/>
  <c r="G44" i="178" s="1"/>
  <c r="J44" i="178" s="1"/>
  <c r="E45" i="178"/>
  <c r="G45" i="178" s="1"/>
  <c r="E46" i="178"/>
  <c r="G46" i="178" s="1"/>
  <c r="J46" i="178" s="1"/>
  <c r="E47" i="178"/>
  <c r="G47" i="178" s="1"/>
  <c r="E48" i="178"/>
  <c r="G48" i="178" s="1"/>
  <c r="J48" i="178" s="1"/>
  <c r="E49" i="178"/>
  <c r="G49" i="178" s="1"/>
  <c r="E50" i="178"/>
  <c r="G50" i="178" s="1"/>
  <c r="J50" i="178" s="1"/>
  <c r="E51" i="178"/>
  <c r="G51" i="178" s="1"/>
  <c r="E52" i="178"/>
  <c r="G52" i="178" s="1"/>
  <c r="J52" i="178" s="1"/>
  <c r="E53" i="178"/>
  <c r="G53" i="178" s="1"/>
  <c r="E54" i="178"/>
  <c r="G54" i="178" s="1"/>
  <c r="J54" i="178" s="1"/>
  <c r="E55" i="178"/>
  <c r="G55" i="178" s="1"/>
  <c r="L79" i="178"/>
  <c r="L80" i="178" s="1"/>
  <c r="L85" i="178" s="1"/>
  <c r="L86" i="178" s="1"/>
  <c r="H81" i="177"/>
  <c r="J19" i="177"/>
  <c r="B15" i="177"/>
  <c r="B16" i="177" s="1"/>
  <c r="J24" i="177"/>
  <c r="H82" i="177"/>
  <c r="H18" i="177"/>
  <c r="H19" i="177"/>
  <c r="J80" i="177"/>
  <c r="M68" i="174"/>
  <c r="N68" i="174" s="1"/>
  <c r="N67" i="174"/>
  <c r="M67" i="174"/>
  <c r="M66" i="174"/>
  <c r="N66" i="174" s="1"/>
  <c r="F66" i="174"/>
  <c r="G66" i="174" s="1"/>
  <c r="M65" i="174"/>
  <c r="N65" i="174" s="1"/>
  <c r="G65" i="174"/>
  <c r="F65" i="174"/>
  <c r="M64" i="174"/>
  <c r="N64" i="174" s="1"/>
  <c r="F64" i="174"/>
  <c r="G64" i="174" s="1"/>
  <c r="M63" i="174"/>
  <c r="N63" i="174" s="1"/>
  <c r="G63" i="174"/>
  <c r="F63" i="174"/>
  <c r="M62" i="174"/>
  <c r="N62" i="174" s="1"/>
  <c r="F62" i="174"/>
  <c r="G62" i="174" s="1"/>
  <c r="M61" i="174"/>
  <c r="N61" i="174" s="1"/>
  <c r="G61" i="174"/>
  <c r="F61" i="174"/>
  <c r="M60" i="174"/>
  <c r="N60" i="174" s="1"/>
  <c r="F60" i="174"/>
  <c r="G60" i="174" s="1"/>
  <c r="M59" i="174"/>
  <c r="N59" i="174" s="1"/>
  <c r="F59" i="174"/>
  <c r="G59" i="174" s="1"/>
  <c r="U58" i="174"/>
  <c r="T58" i="174"/>
  <c r="N58" i="174"/>
  <c r="M58" i="174"/>
  <c r="G58" i="174"/>
  <c r="F58" i="174"/>
  <c r="T57" i="174"/>
  <c r="U57" i="174" s="1"/>
  <c r="M57" i="174"/>
  <c r="N57" i="174" s="1"/>
  <c r="F57" i="174"/>
  <c r="G57" i="174" s="1"/>
  <c r="T56" i="174"/>
  <c r="U56" i="174" s="1"/>
  <c r="M56" i="174"/>
  <c r="N56" i="174" s="1"/>
  <c r="G56" i="174"/>
  <c r="F56" i="174"/>
  <c r="U55" i="174"/>
  <c r="T55" i="174"/>
  <c r="N55" i="174"/>
  <c r="M55" i="174"/>
  <c r="F55" i="174"/>
  <c r="G55" i="174" s="1"/>
  <c r="T54" i="174"/>
  <c r="U54" i="174" s="1"/>
  <c r="M54" i="174"/>
  <c r="N54" i="174" s="1"/>
  <c r="F54" i="174"/>
  <c r="G54" i="174" s="1"/>
  <c r="T53" i="174"/>
  <c r="U53" i="174" s="1"/>
  <c r="M53" i="174"/>
  <c r="N53" i="174" s="1"/>
  <c r="F53" i="174"/>
  <c r="G53" i="174" s="1"/>
  <c r="T52" i="174"/>
  <c r="U52" i="174" s="1"/>
  <c r="N52" i="174"/>
  <c r="M52" i="174"/>
  <c r="G52" i="174"/>
  <c r="F52" i="174"/>
  <c r="T51" i="174"/>
  <c r="U51" i="174" s="1"/>
  <c r="M51" i="174"/>
  <c r="N51" i="174" s="1"/>
  <c r="F51" i="174"/>
  <c r="G51" i="174" s="1"/>
  <c r="T50" i="174"/>
  <c r="U50" i="174" s="1"/>
  <c r="M50" i="174"/>
  <c r="N50" i="174" s="1"/>
  <c r="G50" i="174"/>
  <c r="F50" i="174"/>
  <c r="U49" i="174"/>
  <c r="T49" i="174"/>
  <c r="N49" i="174"/>
  <c r="M49" i="174"/>
  <c r="F49" i="174"/>
  <c r="G49" i="174" s="1"/>
  <c r="T48" i="174"/>
  <c r="U48" i="174" s="1"/>
  <c r="M48" i="174"/>
  <c r="N48" i="174" s="1"/>
  <c r="F48" i="174"/>
  <c r="G48" i="174" s="1"/>
  <c r="T47" i="174"/>
  <c r="U47" i="174" s="1"/>
  <c r="N47" i="174"/>
  <c r="M47" i="174"/>
  <c r="G47" i="174"/>
  <c r="F47" i="174"/>
  <c r="T46" i="174"/>
  <c r="U46" i="174" s="1"/>
  <c r="M46" i="174"/>
  <c r="N46" i="174" s="1"/>
  <c r="F46" i="174"/>
  <c r="G46" i="174" s="1"/>
  <c r="T45" i="174"/>
  <c r="U45" i="174" s="1"/>
  <c r="M45" i="174"/>
  <c r="N45" i="174" s="1"/>
  <c r="G45" i="174"/>
  <c r="F45" i="174"/>
  <c r="U44" i="174"/>
  <c r="T44" i="174"/>
  <c r="N44" i="174"/>
  <c r="M44" i="174"/>
  <c r="F44" i="174"/>
  <c r="G44" i="174" s="1"/>
  <c r="T43" i="174"/>
  <c r="U43" i="174" s="1"/>
  <c r="M43" i="174"/>
  <c r="N43" i="174" s="1"/>
  <c r="F43" i="174"/>
  <c r="G43" i="174" s="1"/>
  <c r="U42" i="174"/>
  <c r="T42" i="174"/>
  <c r="N42" i="174"/>
  <c r="M42" i="174"/>
  <c r="G42" i="174"/>
  <c r="F42" i="174"/>
  <c r="T41" i="174"/>
  <c r="U41" i="174" s="1"/>
  <c r="M41" i="174"/>
  <c r="N41" i="174" s="1"/>
  <c r="F41" i="174"/>
  <c r="G41" i="174" s="1"/>
  <c r="T40" i="174"/>
  <c r="U40" i="174" s="1"/>
  <c r="M40" i="174"/>
  <c r="N40" i="174" s="1"/>
  <c r="G40" i="174"/>
  <c r="F40" i="174"/>
  <c r="T39" i="174"/>
  <c r="U39" i="174" s="1"/>
  <c r="M39" i="174"/>
  <c r="N39" i="174" s="1"/>
  <c r="F39" i="174"/>
  <c r="G39" i="174" s="1"/>
  <c r="U38" i="174"/>
  <c r="T38" i="174"/>
  <c r="N38" i="174"/>
  <c r="M38" i="174"/>
  <c r="G38" i="174"/>
  <c r="F38" i="174"/>
  <c r="T37" i="174"/>
  <c r="U37" i="174" s="1"/>
  <c r="M37" i="174"/>
  <c r="N37" i="174" s="1"/>
  <c r="F37" i="174"/>
  <c r="G37" i="174" s="1"/>
  <c r="T36" i="174"/>
  <c r="U36" i="174" s="1"/>
  <c r="M36" i="174"/>
  <c r="N36" i="174" s="1"/>
  <c r="G36" i="174"/>
  <c r="F36" i="174"/>
  <c r="U35" i="174"/>
  <c r="T35" i="174"/>
  <c r="N35" i="174"/>
  <c r="M35" i="174"/>
  <c r="F35" i="174"/>
  <c r="G35" i="174" s="1"/>
  <c r="T34" i="174"/>
  <c r="U34" i="174" s="1"/>
  <c r="M34" i="174"/>
  <c r="N34" i="174" s="1"/>
  <c r="F34" i="174"/>
  <c r="G34" i="174" s="1"/>
  <c r="U33" i="174"/>
  <c r="T33" i="174"/>
  <c r="N33" i="174"/>
  <c r="M33" i="174"/>
  <c r="G33" i="174"/>
  <c r="F33" i="174"/>
  <c r="U32" i="174"/>
  <c r="T32" i="174"/>
  <c r="N32" i="174"/>
  <c r="M32" i="174"/>
  <c r="G32" i="174"/>
  <c r="F32" i="174"/>
  <c r="T31" i="174"/>
  <c r="U31" i="174" s="1"/>
  <c r="M31" i="174"/>
  <c r="N31" i="174" s="1"/>
  <c r="F31" i="174"/>
  <c r="G31" i="174" s="1"/>
  <c r="T30" i="174"/>
  <c r="U30" i="174" s="1"/>
  <c r="M30" i="174"/>
  <c r="N30" i="174" s="1"/>
  <c r="F30" i="174"/>
  <c r="G30" i="174" s="1"/>
  <c r="T29" i="174"/>
  <c r="U29" i="174" s="1"/>
  <c r="M29" i="174"/>
  <c r="N29" i="174" s="1"/>
  <c r="G29" i="174"/>
  <c r="F29" i="174"/>
  <c r="T28" i="174"/>
  <c r="U28" i="174" s="1"/>
  <c r="M28" i="174"/>
  <c r="N28" i="174" s="1"/>
  <c r="F28" i="174"/>
  <c r="G28" i="174" s="1"/>
  <c r="U27" i="174"/>
  <c r="T27" i="174"/>
  <c r="M27" i="174"/>
  <c r="N27" i="174" s="1"/>
  <c r="F27" i="174"/>
  <c r="G27" i="174" s="1"/>
  <c r="U26" i="174"/>
  <c r="T26" i="174"/>
  <c r="N26" i="174"/>
  <c r="M26" i="174"/>
  <c r="G26" i="174"/>
  <c r="F26" i="174"/>
  <c r="T25" i="174"/>
  <c r="U25" i="174" s="1"/>
  <c r="M25" i="174"/>
  <c r="N25" i="174" s="1"/>
  <c r="F25" i="174"/>
  <c r="G25" i="174" s="1"/>
  <c r="T24" i="174"/>
  <c r="U24" i="174" s="1"/>
  <c r="M24" i="174"/>
  <c r="N24" i="174" s="1"/>
  <c r="F24" i="174"/>
  <c r="G24" i="174" s="1"/>
  <c r="T23" i="174"/>
  <c r="U23" i="174" s="1"/>
  <c r="N23" i="174"/>
  <c r="M23" i="174"/>
  <c r="F23" i="174"/>
  <c r="G23" i="174" s="1"/>
  <c r="T22" i="174"/>
  <c r="U22" i="174" s="1"/>
  <c r="M22" i="174"/>
  <c r="N22" i="174" s="1"/>
  <c r="F22" i="174"/>
  <c r="G22" i="174" s="1"/>
  <c r="T21" i="174"/>
  <c r="U21" i="174" s="1"/>
  <c r="M21" i="174"/>
  <c r="N21" i="174" s="1"/>
  <c r="F21" i="174"/>
  <c r="G21" i="174" s="1"/>
  <c r="U20" i="174"/>
  <c r="T20" i="174"/>
  <c r="M20" i="174"/>
  <c r="N20" i="174" s="1"/>
  <c r="F20" i="174"/>
  <c r="G20" i="174" s="1"/>
  <c r="T19" i="174"/>
  <c r="U19" i="174" s="1"/>
  <c r="M19" i="174"/>
  <c r="N19" i="174" s="1"/>
  <c r="F19" i="174"/>
  <c r="G19" i="174" s="1"/>
  <c r="T18" i="174"/>
  <c r="U18" i="174" s="1"/>
  <c r="M18" i="174"/>
  <c r="N18" i="174" s="1"/>
  <c r="F18" i="174"/>
  <c r="G18" i="174" s="1"/>
  <c r="T17" i="174"/>
  <c r="U17" i="174" s="1"/>
  <c r="M17" i="174"/>
  <c r="N17" i="174" s="1"/>
  <c r="F17" i="174"/>
  <c r="G17" i="174" s="1"/>
  <c r="U16" i="174"/>
  <c r="T16" i="174"/>
  <c r="M16" i="174"/>
  <c r="N16" i="174" s="1"/>
  <c r="F16" i="174"/>
  <c r="G16" i="174" s="1"/>
  <c r="T15" i="174"/>
  <c r="U15" i="174" s="1"/>
  <c r="M15" i="174"/>
  <c r="N15" i="174" s="1"/>
  <c r="F15" i="174"/>
  <c r="G15" i="174" s="1"/>
  <c r="T14" i="174"/>
  <c r="U14" i="174" s="1"/>
  <c r="M14" i="174"/>
  <c r="N14" i="174" s="1"/>
  <c r="G14" i="174"/>
  <c r="F14" i="174"/>
  <c r="T13" i="174"/>
  <c r="U13" i="174" s="1"/>
  <c r="M13" i="174"/>
  <c r="N13" i="174" s="1"/>
  <c r="F13" i="174"/>
  <c r="G13" i="174" s="1"/>
  <c r="T12" i="174"/>
  <c r="U12" i="174" s="1"/>
  <c r="M12" i="174"/>
  <c r="N12" i="174" s="1"/>
  <c r="F12" i="174"/>
  <c r="G12" i="174" s="1"/>
  <c r="T11" i="174"/>
  <c r="U11" i="174" s="1"/>
  <c r="N11" i="174"/>
  <c r="M11" i="174"/>
  <c r="F11" i="174"/>
  <c r="G11" i="174" s="1"/>
  <c r="T10" i="174"/>
  <c r="U10" i="174" s="1"/>
  <c r="N10" i="174"/>
  <c r="M10" i="174"/>
  <c r="F10" i="174"/>
  <c r="G10" i="174" s="1"/>
  <c r="U9" i="174"/>
  <c r="T9" i="174"/>
  <c r="M9" i="174"/>
  <c r="N9" i="174" s="1"/>
  <c r="F9" i="174"/>
  <c r="G9" i="174" s="1"/>
  <c r="U8" i="174"/>
  <c r="T8" i="174"/>
  <c r="M8" i="174"/>
  <c r="N8" i="174" s="1"/>
  <c r="G8" i="174"/>
  <c r="F8" i="174"/>
  <c r="B8" i="174"/>
  <c r="T7" i="174"/>
  <c r="U7" i="174" s="1"/>
  <c r="N7" i="174"/>
  <c r="M7" i="174"/>
  <c r="F7" i="174"/>
  <c r="G7" i="174" s="1"/>
  <c r="J25" i="177" l="1"/>
  <c r="H81" i="178"/>
  <c r="J81" i="178"/>
  <c r="H80" i="178"/>
  <c r="J80" i="178"/>
  <c r="H18" i="178"/>
  <c r="J18" i="178"/>
  <c r="H19" i="178"/>
  <c r="J19" i="178"/>
  <c r="L87" i="178"/>
  <c r="L90" i="178" s="1"/>
  <c r="L25" i="178"/>
  <c r="L26" i="178" s="1"/>
  <c r="J29" i="177"/>
  <c r="J26" i="177"/>
  <c r="J81" i="177"/>
  <c r="B9" i="174"/>
  <c r="J59" i="178" l="1"/>
  <c r="J60" i="178" s="1"/>
  <c r="J61" i="178" s="1"/>
  <c r="I14" i="178" s="1"/>
  <c r="J16" i="178" s="1"/>
  <c r="J120" i="178"/>
  <c r="J121" i="178" s="1"/>
  <c r="J122" i="178" s="1"/>
  <c r="I75" i="178" s="1"/>
  <c r="J77" i="178" s="1"/>
  <c r="L29" i="178"/>
  <c r="J86" i="177"/>
  <c r="J87" i="177" s="1"/>
  <c r="B10" i="174"/>
  <c r="J88" i="177" l="1"/>
  <c r="J91" i="177" s="1"/>
  <c r="B11" i="174"/>
  <c r="B12" i="174" l="1"/>
  <c r="B13" i="174" l="1"/>
  <c r="B14" i="174" s="1"/>
  <c r="B16" i="174" s="1"/>
  <c r="B17" i="174" l="1"/>
  <c r="B18" i="174"/>
  <c r="B19" i="174" s="1"/>
  <c r="B20" i="174" s="1"/>
  <c r="B21" i="174" s="1"/>
  <c r="B22" i="174" s="1"/>
  <c r="B23" i="174" s="1"/>
  <c r="B24" i="174" s="1"/>
  <c r="B25" i="174" s="1"/>
  <c r="B26" i="174" s="1"/>
  <c r="B27" i="174" s="1"/>
  <c r="B28" i="174" s="1"/>
  <c r="B29" i="174" s="1"/>
  <c r="B30" i="174" s="1"/>
  <c r="B31" i="174" s="1"/>
  <c r="B32" i="174" s="1"/>
  <c r="B34" i="174" s="1"/>
  <c r="B35" i="174" s="1"/>
  <c r="B36" i="174" s="1"/>
  <c r="B37" i="174" s="1"/>
  <c r="B38" i="174" s="1"/>
  <c r="B39" i="174" s="1"/>
  <c r="B40" i="174" s="1"/>
  <c r="B41" i="174" s="1"/>
  <c r="B42" i="174" s="1"/>
  <c r="B43" i="174" s="1"/>
  <c r="B44" i="174" l="1"/>
  <c r="B45" i="174" s="1"/>
  <c r="B46" i="174" s="1"/>
  <c r="B47" i="174" s="1"/>
  <c r="B48" i="174" s="1"/>
  <c r="B49" i="174" s="1"/>
  <c r="B50" i="174" s="1"/>
  <c r="B51" i="174" s="1"/>
  <c r="B53" i="174" s="1"/>
  <c r="B55" i="174" s="1"/>
  <c r="B56" i="174" s="1"/>
  <c r="B57" i="174" s="1"/>
  <c r="B58" i="174" s="1"/>
  <c r="B59" i="174" s="1"/>
  <c r="B61" i="174" s="1"/>
  <c r="B62" i="174" s="1"/>
  <c r="B63" i="174" s="1"/>
  <c r="B64" i="174" s="1"/>
  <c r="B65" i="174" s="1"/>
  <c r="B66" i="174" s="1"/>
  <c r="I7" i="174" s="1"/>
  <c r="I8" i="174" l="1"/>
  <c r="I9" i="174"/>
  <c r="I10" i="174" l="1"/>
  <c r="I12" i="174" s="1"/>
  <c r="I13" i="174" l="1"/>
  <c r="I15" i="174" s="1"/>
  <c r="I16" i="174" l="1"/>
  <c r="I17" i="174" l="1"/>
  <c r="I18" i="174" l="1"/>
  <c r="I19" i="174" l="1"/>
  <c r="I20" i="174" l="1"/>
  <c r="I21" i="174" s="1"/>
  <c r="I22" i="174" s="1"/>
  <c r="I23" i="174" s="1"/>
  <c r="I24" i="174" s="1"/>
  <c r="I25" i="174" s="1"/>
  <c r="I26" i="174" s="1"/>
  <c r="I28" i="174" s="1"/>
  <c r="I29" i="174" s="1"/>
  <c r="I31" i="174" s="1"/>
  <c r="I32" i="174" s="1"/>
  <c r="I33" i="174" s="1"/>
  <c r="I34" i="174" s="1"/>
  <c r="I35" i="174" s="1"/>
  <c r="I36" i="174" s="1"/>
  <c r="I37" i="174" s="1"/>
  <c r="I38" i="174" s="1"/>
  <c r="I39" i="174" s="1"/>
  <c r="I40" i="174" s="1"/>
  <c r="I41" i="174" s="1"/>
  <c r="I42" i="174" s="1"/>
  <c r="I44" i="174" s="1"/>
  <c r="I45" i="174" s="1"/>
  <c r="I46" i="174" s="1"/>
  <c r="I47" i="174" s="1"/>
  <c r="I48" i="174" s="1"/>
  <c r="I49" i="174" s="1"/>
  <c r="I50" i="174" s="1"/>
  <c r="I51" i="174" s="1"/>
  <c r="I52" i="174" s="1"/>
  <c r="I53" i="174" s="1"/>
  <c r="I54" i="174" s="1"/>
  <c r="I55" i="174" s="1"/>
  <c r="I56" i="174" s="1"/>
  <c r="I57" i="174" s="1"/>
  <c r="I58" i="174" s="1"/>
  <c r="I59" i="174" s="1"/>
  <c r="I60" i="174" s="1"/>
  <c r="I61" i="174" s="1"/>
  <c r="I62" i="174" s="1"/>
  <c r="I63" i="174" s="1"/>
  <c r="I64" i="174" s="1"/>
  <c r="I65" i="174" s="1"/>
  <c r="I66" i="174" s="1"/>
  <c r="I67" i="174" s="1"/>
  <c r="I68" i="174" s="1"/>
  <c r="P7" i="174" s="1"/>
  <c r="P8" i="174" l="1"/>
  <c r="P10" i="174" s="1"/>
  <c r="P11" i="174" l="1"/>
  <c r="P12" i="174" l="1"/>
  <c r="P13" i="174" l="1"/>
  <c r="P14" i="174" l="1"/>
  <c r="P15" i="174" s="1"/>
  <c r="P16" i="174" s="1"/>
  <c r="P17" i="174" l="1"/>
  <c r="P18" i="174" s="1"/>
  <c r="P19" i="174" l="1"/>
  <c r="P20" i="174" l="1"/>
  <c r="P21" i="174" s="1"/>
  <c r="P22" i="174" s="1"/>
  <c r="P23" i="174" s="1"/>
  <c r="P24" i="174" s="1"/>
  <c r="P25" i="174" s="1"/>
  <c r="P26" i="174" s="1"/>
  <c r="P27" i="174" s="1"/>
  <c r="P28" i="174" s="1"/>
  <c r="P29" i="174" s="1"/>
  <c r="P30" i="174" s="1"/>
  <c r="P31" i="174" s="1"/>
  <c r="P32" i="174" s="1"/>
  <c r="P33" i="174" s="1"/>
  <c r="P35" i="174" s="1"/>
  <c r="P36" i="174" s="1"/>
  <c r="P37" i="174" s="1"/>
  <c r="P38" i="174" s="1"/>
  <c r="P39" i="174" s="1"/>
  <c r="P40" i="174" s="1"/>
  <c r="P41" i="174" s="1"/>
  <c r="P42" i="174" s="1"/>
  <c r="P43" i="174" s="1"/>
  <c r="P44" i="174" s="1"/>
  <c r="P45" i="174" s="1"/>
  <c r="P46" i="174" s="1"/>
  <c r="P48" i="174" s="1"/>
  <c r="P49" i="174" s="1"/>
  <c r="P50" i="174" s="1"/>
  <c r="P51" i="174" s="1"/>
  <c r="P52" i="174" s="1"/>
  <c r="P53" i="174" s="1"/>
  <c r="P54" i="174" s="1"/>
  <c r="P55" i="174" s="1"/>
  <c r="P56" i="174" s="1"/>
  <c r="P57" i="174" s="1"/>
  <c r="P58" i="174" s="1"/>
  <c r="O7" i="169" l="1"/>
  <c r="V6" i="166"/>
  <c r="L6" i="166"/>
  <c r="B6" i="166"/>
  <c r="AH5" i="166"/>
  <c r="I1" i="166"/>
  <c r="C182" i="165"/>
  <c r="B182" i="165"/>
  <c r="C181" i="165"/>
  <c r="B181" i="165"/>
  <c r="B180" i="165"/>
  <c r="C170" i="165"/>
  <c r="B170" i="165"/>
  <c r="C167" i="165"/>
  <c r="B167" i="165"/>
  <c r="B166" i="165"/>
  <c r="B159" i="165"/>
  <c r="B156" i="165"/>
  <c r="C149" i="165"/>
  <c r="C156" i="165" s="1"/>
  <c r="C159" i="165" s="1"/>
  <c r="B149" i="165"/>
  <c r="C146" i="165"/>
  <c r="B146" i="165"/>
  <c r="C143" i="165"/>
  <c r="B143" i="165"/>
  <c r="C140" i="165"/>
  <c r="B140" i="165"/>
  <c r="C137" i="165"/>
  <c r="B137" i="165"/>
  <c r="D131" i="165"/>
  <c r="D130" i="165"/>
  <c r="D129" i="165"/>
  <c r="D128" i="165"/>
  <c r="D127" i="165"/>
  <c r="B127" i="165"/>
  <c r="D118" i="165"/>
  <c r="D117" i="165"/>
  <c r="D116" i="165"/>
  <c r="D115" i="165"/>
  <c r="D114" i="165"/>
  <c r="B114" i="165"/>
  <c r="E107" i="165"/>
  <c r="B107" i="165"/>
  <c r="B101" i="165"/>
  <c r="C100" i="165"/>
  <c r="B95" i="165"/>
  <c r="C94" i="165"/>
  <c r="B89" i="165"/>
  <c r="C88" i="165"/>
  <c r="B83" i="165"/>
  <c r="C77" i="165"/>
  <c r="B77" i="165"/>
  <c r="B69" i="165"/>
  <c r="B64" i="165"/>
  <c r="C63" i="165" a="1"/>
  <c r="C63" i="165" s="1"/>
  <c r="B58" i="165"/>
  <c r="C57" i="165" a="1"/>
  <c r="C57" i="165" s="1"/>
  <c r="B52" i="165"/>
  <c r="C51" i="165"/>
  <c r="B46" i="165"/>
  <c r="C45" i="165" a="1"/>
  <c r="C45" i="165" s="1"/>
  <c r="B40" i="165"/>
  <c r="C39" i="165"/>
  <c r="B34" i="165"/>
  <c r="C33" i="165"/>
  <c r="F15" i="165"/>
  <c r="L13" i="165"/>
  <c r="E12" i="165"/>
  <c r="L10" i="165"/>
  <c r="E10" i="165"/>
  <c r="L8" i="165"/>
  <c r="E8" i="165"/>
  <c r="AA1" i="165"/>
  <c r="Z1" i="165"/>
  <c r="Y1" i="165"/>
  <c r="X1" i="165"/>
  <c r="W1" i="165"/>
  <c r="V1" i="165"/>
  <c r="U1" i="165"/>
  <c r="T1" i="165"/>
  <c r="S1" i="165"/>
  <c r="R1" i="165"/>
  <c r="Q1" i="165"/>
  <c r="P1" i="165"/>
  <c r="O1" i="165"/>
  <c r="N1" i="165"/>
  <c r="M1" i="165"/>
  <c r="L1" i="165"/>
  <c r="K1" i="165"/>
  <c r="J1" i="165"/>
  <c r="I1" i="165"/>
  <c r="H1" i="165"/>
  <c r="G1" i="165"/>
  <c r="F1" i="165"/>
  <c r="E1" i="165"/>
  <c r="D1" i="165"/>
  <c r="C1" i="165"/>
  <c r="B1" i="165"/>
  <c r="A1" i="165"/>
  <c r="C95" i="165"/>
  <c r="C89" i="165"/>
  <c r="N8" i="165"/>
  <c r="G181" i="165"/>
  <c r="F16" i="165"/>
  <c r="C157" i="165"/>
  <c r="G140" i="165"/>
  <c r="G12" i="165"/>
  <c r="E114" i="165"/>
  <c r="G143" i="165"/>
  <c r="G146" i="165"/>
  <c r="C34" i="165"/>
  <c r="C58" i="165"/>
  <c r="E108" i="165"/>
  <c r="C64" i="165"/>
  <c r="C168" i="165"/>
  <c r="G137" i="165"/>
  <c r="G182" i="165"/>
  <c r="C52" i="165"/>
  <c r="N10" i="165"/>
  <c r="C160" i="165"/>
  <c r="C78" i="165"/>
  <c r="G8" i="165"/>
  <c r="C101" i="165"/>
  <c r="C46" i="165"/>
  <c r="G10" i="165"/>
  <c r="C40" i="165"/>
  <c r="C171" i="165"/>
  <c r="E127" i="165"/>
  <c r="G149" i="165"/>
  <c r="B7" i="166" l="1"/>
  <c r="L7" i="166"/>
  <c r="L8" i="166" s="1"/>
  <c r="L10" i="166" s="1"/>
  <c r="V7" i="166"/>
  <c r="B8" i="166"/>
  <c r="AH6" i="166"/>
  <c r="AH7" i="166"/>
  <c r="D53" i="142"/>
  <c r="S5" i="157"/>
  <c r="R5" i="146"/>
  <c r="D7" i="146"/>
  <c r="AA57" i="157"/>
  <c r="Y31" i="157"/>
  <c r="Y30" i="157"/>
  <c r="Y29" i="157"/>
  <c r="Y28" i="157"/>
  <c r="Y27" i="157"/>
  <c r="Y26" i="157"/>
  <c r="Y25" i="157"/>
  <c r="Q1" i="157"/>
  <c r="P1" i="157"/>
  <c r="O1" i="157"/>
  <c r="N1" i="157"/>
  <c r="M1" i="157"/>
  <c r="L1" i="157"/>
  <c r="K1" i="157"/>
  <c r="J1" i="157"/>
  <c r="I1" i="157"/>
  <c r="H1" i="157"/>
  <c r="G1" i="157"/>
  <c r="F1" i="157"/>
  <c r="E1" i="157"/>
  <c r="D1" i="157"/>
  <c r="C1" i="157"/>
  <c r="B1" i="157"/>
  <c r="AH8" i="166" l="1"/>
  <c r="V8" i="166"/>
  <c r="L11" i="166"/>
  <c r="V9" i="166"/>
  <c r="B9" i="166"/>
  <c r="V10" i="166" l="1"/>
  <c r="V11" i="166"/>
  <c r="L12" i="166"/>
  <c r="B10" i="166"/>
  <c r="AH9" i="166"/>
  <c r="B11" i="166" l="1"/>
  <c r="B13" i="166" s="1"/>
  <c r="B15" i="166" s="1"/>
  <c r="L13" i="166"/>
  <c r="AH10" i="166"/>
  <c r="AH11" i="166" s="1"/>
  <c r="V12" i="166"/>
  <c r="B16" i="166" l="1"/>
  <c r="B17" i="166" s="1"/>
  <c r="V13" i="166"/>
  <c r="AH12" i="166"/>
  <c r="L14" i="166"/>
  <c r="B19" i="166" l="1"/>
  <c r="B20" i="166" s="1"/>
  <c r="B21" i="166"/>
  <c r="B22" i="166" s="1"/>
  <c r="D5" i="166" s="1"/>
  <c r="V14" i="166"/>
  <c r="V15" i="166" s="1"/>
  <c r="V16" i="166" s="1"/>
  <c r="L15" i="166"/>
  <c r="AH13" i="166"/>
  <c r="D6" i="166" l="1"/>
  <c r="L16" i="166"/>
  <c r="V17" i="166"/>
  <c r="AH14" i="166"/>
  <c r="AH15" i="166" s="1"/>
  <c r="AH16" i="166" s="1"/>
  <c r="AH17" i="166" s="1"/>
  <c r="AH18" i="166" l="1"/>
  <c r="V19" i="166"/>
  <c r="AH19" i="166"/>
  <c r="L18" i="166"/>
  <c r="L19" i="166" s="1"/>
  <c r="L20" i="166" s="1"/>
  <c r="L21" i="166" s="1"/>
  <c r="D7" i="166"/>
  <c r="D8" i="166" l="1"/>
  <c r="AH20" i="166"/>
  <c r="AH21" i="166" s="1"/>
  <c r="AH22" i="166" s="1"/>
  <c r="AH23" i="166" s="1"/>
  <c r="AH24" i="166" s="1"/>
  <c r="AH25" i="166" s="1"/>
  <c r="AH26" i="166" s="1"/>
  <c r="AH27" i="166" s="1"/>
  <c r="AH28" i="166" s="1"/>
  <c r="AH29" i="166" s="1"/>
  <c r="AH30" i="166" s="1"/>
  <c r="AH31" i="166" s="1"/>
  <c r="AH32" i="166" s="1"/>
  <c r="AH33" i="166" s="1"/>
  <c r="AH34" i="166" s="1"/>
  <c r="AH35" i="166" s="1"/>
  <c r="AH36" i="166" s="1"/>
  <c r="AH37" i="166" s="1"/>
  <c r="AH38" i="166" s="1"/>
  <c r="AH39" i="166" s="1"/>
  <c r="AH40" i="166" s="1"/>
  <c r="AH41" i="166" s="1"/>
  <c r="AH42" i="166" s="1"/>
  <c r="AH43" i="166" s="1"/>
  <c r="AH44" i="166" s="1"/>
  <c r="AH45" i="166" s="1"/>
  <c r="AH46" i="166" s="1"/>
  <c r="AH47" i="166" s="1"/>
  <c r="AH48" i="166" s="1"/>
  <c r="AH49" i="166" s="1"/>
  <c r="AH50" i="166" s="1"/>
  <c r="AH51" i="166" s="1"/>
  <c r="AH52" i="166" s="1"/>
  <c r="AH53" i="166" s="1"/>
  <c r="AH54" i="166" s="1"/>
  <c r="AH55" i="166" s="1"/>
  <c r="AH56" i="166" s="1"/>
  <c r="AH57" i="166" s="1"/>
  <c r="AH58" i="166" s="1"/>
  <c r="AH59" i="166" s="1"/>
  <c r="AK4" i="166" s="1"/>
  <c r="D9" i="166"/>
  <c r="L22" i="166"/>
  <c r="L23" i="166" s="1"/>
  <c r="L24" i="166" s="1"/>
  <c r="L25" i="166" s="1"/>
  <c r="L26" i="166" s="1"/>
  <c r="L27" i="166" s="1"/>
  <c r="L28" i="166" s="1"/>
  <c r="L29" i="166" s="1"/>
  <c r="L30" i="166" s="1"/>
  <c r="L31" i="166" s="1"/>
  <c r="L32" i="166" s="1"/>
  <c r="L33" i="166" s="1"/>
  <c r="L34" i="166" s="1"/>
  <c r="L35" i="166" s="1"/>
  <c r="L36" i="166" s="1"/>
  <c r="L37" i="166" s="1"/>
  <c r="L38" i="166" s="1"/>
  <c r="L40" i="166" s="1"/>
  <c r="L41" i="166" s="1"/>
  <c r="L42" i="166" s="1"/>
  <c r="L43" i="166" s="1"/>
  <c r="L44" i="166" s="1"/>
  <c r="L45" i="166" s="1"/>
  <c r="L46" i="166" s="1"/>
  <c r="L47" i="166" s="1"/>
  <c r="L48" i="166" s="1"/>
  <c r="L49" i="166" s="1"/>
  <c r="L50" i="166" s="1"/>
  <c r="L51" i="166" s="1"/>
  <c r="L52" i="166" s="1"/>
  <c r="N5" i="166" s="1"/>
  <c r="V20" i="166"/>
  <c r="V21" i="166" s="1"/>
  <c r="V22" i="166" s="1"/>
  <c r="V23" i="166" s="1"/>
  <c r="V24" i="166" s="1"/>
  <c r="V25" i="166" s="1"/>
  <c r="V26" i="166" s="1"/>
  <c r="V27" i="166" s="1"/>
  <c r="V28" i="166" s="1"/>
  <c r="V31" i="166" s="1"/>
  <c r="V32" i="166" s="1"/>
  <c r="V33" i="166" s="1"/>
  <c r="V34" i="166" s="1"/>
  <c r="V35" i="166" s="1"/>
  <c r="V36" i="166" s="1"/>
  <c r="V37" i="166" s="1"/>
  <c r="V38" i="166" s="1"/>
  <c r="V39" i="166" s="1"/>
  <c r="V40" i="166" s="1"/>
  <c r="V41" i="166" s="1"/>
  <c r="V42" i="166" s="1"/>
  <c r="V43" i="166" s="1"/>
  <c r="V44" i="166" s="1"/>
  <c r="V45" i="166" s="1"/>
  <c r="V46" i="166" s="1"/>
  <c r="V47" i="166" s="1"/>
  <c r="V48" i="166" s="1"/>
  <c r="V49" i="166" s="1"/>
  <c r="V50" i="166" s="1"/>
  <c r="V51" i="166" s="1"/>
  <c r="V52" i="166" s="1"/>
  <c r="V53" i="166" s="1"/>
  <c r="V54" i="166" s="1"/>
  <c r="V55" i="166" s="1"/>
  <c r="V56" i="166" s="1"/>
  <c r="V57" i="166" s="1"/>
  <c r="V58" i="166" s="1"/>
  <c r="V59" i="166" s="1"/>
  <c r="V60" i="166" s="1"/>
  <c r="V61" i="166" s="1"/>
  <c r="V62" i="166" s="1"/>
  <c r="X5" i="166" s="1"/>
  <c r="F36" i="142"/>
  <c r="G36" i="142" s="1"/>
  <c r="E36" i="142"/>
  <c r="E35" i="142"/>
  <c r="F35" i="142" s="1"/>
  <c r="G35" i="142" s="1"/>
  <c r="E34" i="142"/>
  <c r="F34" i="142" s="1"/>
  <c r="G34" i="142" s="1"/>
  <c r="E33" i="142"/>
  <c r="F33" i="142" s="1"/>
  <c r="G33" i="142" s="1"/>
  <c r="F32" i="142"/>
  <c r="G32" i="142" s="1"/>
  <c r="E32" i="142"/>
  <c r="E31" i="142"/>
  <c r="F31" i="142" s="1"/>
  <c r="G31" i="142" s="1"/>
  <c r="E30" i="142"/>
  <c r="F30" i="142" s="1"/>
  <c r="G30" i="142" s="1"/>
  <c r="E29" i="142"/>
  <c r="F29" i="142" s="1"/>
  <c r="G29" i="142" s="1"/>
  <c r="F28" i="142"/>
  <c r="G28" i="142" s="1"/>
  <c r="E28" i="142"/>
  <c r="E27" i="142"/>
  <c r="F27" i="142" s="1"/>
  <c r="G27" i="142" s="1"/>
  <c r="E26" i="142"/>
  <c r="F26" i="142" s="1"/>
  <c r="G26" i="142" s="1"/>
  <c r="E25" i="142"/>
  <c r="F25" i="142" s="1"/>
  <c r="G25" i="142" s="1"/>
  <c r="F24" i="142"/>
  <c r="G24" i="142" s="1"/>
  <c r="E24" i="142"/>
  <c r="E23" i="142"/>
  <c r="F23" i="142" s="1"/>
  <c r="G23" i="142" s="1"/>
  <c r="E22" i="142"/>
  <c r="F22" i="142" s="1"/>
  <c r="G22" i="142" s="1"/>
  <c r="E21" i="142"/>
  <c r="F21" i="142" s="1"/>
  <c r="G21" i="142" s="1"/>
  <c r="F20" i="142"/>
  <c r="G20" i="142" s="1"/>
  <c r="E20" i="142"/>
  <c r="E19" i="142"/>
  <c r="F19" i="142" s="1"/>
  <c r="G19" i="142" s="1"/>
  <c r="E18" i="142"/>
  <c r="F18" i="142" s="1"/>
  <c r="G18" i="142" s="1"/>
  <c r="E17" i="142"/>
  <c r="F17" i="142" s="1"/>
  <c r="G17" i="142" s="1"/>
  <c r="F16" i="142"/>
  <c r="G16" i="142" s="1"/>
  <c r="E16" i="142"/>
  <c r="E15" i="142"/>
  <c r="F15" i="142" s="1"/>
  <c r="G15" i="142" s="1"/>
  <c r="E14" i="142"/>
  <c r="F14" i="142" s="1"/>
  <c r="G14" i="142" s="1"/>
  <c r="AK5" i="166" l="1"/>
  <c r="X6" i="166"/>
  <c r="D11" i="166"/>
  <c r="D13" i="166" s="1"/>
  <c r="N6" i="166"/>
  <c r="AK6" i="166" l="1"/>
  <c r="AK7" i="166"/>
  <c r="N7" i="166"/>
  <c r="D15" i="166"/>
  <c r="X7" i="166"/>
  <c r="D16" i="166" l="1"/>
  <c r="D18" i="166" s="1"/>
  <c r="D20" i="166"/>
  <c r="D22" i="166" s="1"/>
  <c r="D23" i="166" s="1"/>
  <c r="D24" i="166" s="1"/>
  <c r="D25" i="166" s="1"/>
  <c r="D26" i="166" s="1"/>
  <c r="F5" i="166" s="1"/>
  <c r="AK8" i="166"/>
  <c r="N8" i="166"/>
  <c r="N9" i="166" s="1"/>
  <c r="X8" i="166"/>
  <c r="AK9" i="166"/>
  <c r="F6" i="166" l="1"/>
  <c r="F7" i="166" s="1"/>
  <c r="AK12" i="166"/>
  <c r="AK10" i="166"/>
  <c r="AK11" i="166"/>
  <c r="N10" i="166"/>
  <c r="N11" i="166" s="1"/>
  <c r="X9" i="166"/>
  <c r="E37" i="142"/>
  <c r="F37" i="142" s="1"/>
  <c r="AO36" i="142"/>
  <c r="AN36" i="142"/>
  <c r="AI36" i="142"/>
  <c r="AF36" i="142" a="1"/>
  <c r="AF36" i="142" s="1"/>
  <c r="AH36" i="142" s="1"/>
  <c r="AD36" i="142"/>
  <c r="AA36" i="142" a="1"/>
  <c r="AA36" i="142" s="1"/>
  <c r="AC36" i="142" s="1"/>
  <c r="Y36" i="142"/>
  <c r="V36" i="142"/>
  <c r="X36" i="142" s="1"/>
  <c r="T36" i="142"/>
  <c r="S36" i="142"/>
  <c r="R36" i="142"/>
  <c r="P36" i="142"/>
  <c r="N36" i="142"/>
  <c r="M36" i="142"/>
  <c r="I36" i="142"/>
  <c r="H36" i="142" s="1"/>
  <c r="B36" i="142" s="1"/>
  <c r="O36" i="142" s="1"/>
  <c r="AO35" i="142"/>
  <c r="AN35" i="142"/>
  <c r="AI35" i="142"/>
  <c r="AF35" i="142" a="1"/>
  <c r="AF35" i="142" s="1"/>
  <c r="AH35" i="142" s="1"/>
  <c r="AD35" i="142"/>
  <c r="AA35" i="142" a="1"/>
  <c r="AA35" i="142" s="1"/>
  <c r="AC35" i="142" s="1"/>
  <c r="Y35" i="142"/>
  <c r="V35" i="142"/>
  <c r="X35" i="142" s="1"/>
  <c r="T35" i="142"/>
  <c r="S35" i="142"/>
  <c r="R35" i="142"/>
  <c r="P35" i="142"/>
  <c r="N35" i="142"/>
  <c r="M35" i="142"/>
  <c r="I35" i="142"/>
  <c r="H35" i="142" s="1"/>
  <c r="B35" i="142" s="1"/>
  <c r="O35" i="142" s="1"/>
  <c r="AO34" i="142"/>
  <c r="AN34" i="142"/>
  <c r="AI34" i="142"/>
  <c r="AF34" i="142" a="1"/>
  <c r="AF34" i="142" s="1"/>
  <c r="AH34" i="142" s="1"/>
  <c r="AD34" i="142"/>
  <c r="AA34" i="142" a="1"/>
  <c r="AA34" i="142" s="1"/>
  <c r="AC34" i="142" s="1"/>
  <c r="Y34" i="142"/>
  <c r="V34" i="142"/>
  <c r="X34" i="142" s="1"/>
  <c r="T34" i="142"/>
  <c r="S34" i="142"/>
  <c r="R34" i="142"/>
  <c r="P34" i="142"/>
  <c r="N34" i="142"/>
  <c r="M34" i="142"/>
  <c r="I34" i="142"/>
  <c r="H34" i="142" s="1"/>
  <c r="B34" i="142" s="1"/>
  <c r="O34" i="142" s="1"/>
  <c r="AO33" i="142"/>
  <c r="AN33" i="142"/>
  <c r="AI33" i="142"/>
  <c r="AF33" i="142" a="1"/>
  <c r="AF33" i="142" s="1"/>
  <c r="AH33" i="142" s="1"/>
  <c r="AD33" i="142"/>
  <c r="AA33" i="142" a="1"/>
  <c r="AA33" i="142" s="1"/>
  <c r="AC33" i="142" s="1"/>
  <c r="Y33" i="142"/>
  <c r="V33" i="142"/>
  <c r="X33" i="142" s="1"/>
  <c r="T33" i="142"/>
  <c r="S33" i="142"/>
  <c r="R33" i="142"/>
  <c r="P33" i="142"/>
  <c r="N33" i="142"/>
  <c r="M33" i="142"/>
  <c r="I33" i="142"/>
  <c r="H33" i="142" s="1"/>
  <c r="B33" i="142" s="1"/>
  <c r="O33" i="142" s="1"/>
  <c r="AO32" i="142"/>
  <c r="AN32" i="142"/>
  <c r="AI32" i="142"/>
  <c r="AF32" i="142" a="1"/>
  <c r="AF32" i="142" s="1"/>
  <c r="AH32" i="142" s="1"/>
  <c r="AD32" i="142"/>
  <c r="AA32" i="142" a="1"/>
  <c r="AA32" i="142" s="1"/>
  <c r="AC32" i="142" s="1"/>
  <c r="Y32" i="142"/>
  <c r="V32" i="142"/>
  <c r="X32" i="142" s="1"/>
  <c r="T32" i="142"/>
  <c r="S32" i="142"/>
  <c r="R32" i="142"/>
  <c r="P32" i="142"/>
  <c r="N32" i="142"/>
  <c r="M32" i="142"/>
  <c r="I32" i="142"/>
  <c r="H32" i="142" s="1"/>
  <c r="B32" i="142" s="1"/>
  <c r="O32" i="142" s="1"/>
  <c r="AO31" i="142"/>
  <c r="AN31" i="142"/>
  <c r="AI31" i="142"/>
  <c r="AF31" i="142" a="1"/>
  <c r="AF31" i="142" s="1"/>
  <c r="AH31" i="142" s="1"/>
  <c r="AD31" i="142"/>
  <c r="AA31" i="142" a="1"/>
  <c r="AA31" i="142" s="1"/>
  <c r="AC31" i="142" s="1"/>
  <c r="Y31" i="142"/>
  <c r="V31" i="142"/>
  <c r="X31" i="142" s="1"/>
  <c r="T31" i="142"/>
  <c r="S31" i="142"/>
  <c r="R31" i="142"/>
  <c r="P31" i="142"/>
  <c r="N31" i="142"/>
  <c r="M31" i="142"/>
  <c r="I31" i="142"/>
  <c r="H31" i="142" s="1"/>
  <c r="B31" i="142" s="1"/>
  <c r="O31" i="142" s="1"/>
  <c r="AO30" i="142"/>
  <c r="AN30" i="142"/>
  <c r="AI30" i="142"/>
  <c r="AF30" i="142" a="1"/>
  <c r="AF30" i="142" s="1"/>
  <c r="AH30" i="142" s="1"/>
  <c r="AD30" i="142"/>
  <c r="AA30" i="142" a="1"/>
  <c r="AA30" i="142" s="1"/>
  <c r="AC30" i="142" s="1"/>
  <c r="Y30" i="142"/>
  <c r="V30" i="142"/>
  <c r="X30" i="142" s="1"/>
  <c r="T30" i="142"/>
  <c r="S30" i="142"/>
  <c r="R30" i="142"/>
  <c r="P30" i="142"/>
  <c r="N30" i="142"/>
  <c r="M30" i="142"/>
  <c r="I30" i="142"/>
  <c r="H30" i="142" s="1"/>
  <c r="B30" i="142" s="1"/>
  <c r="O30" i="142" s="1"/>
  <c r="AO29" i="142"/>
  <c r="AN29" i="142"/>
  <c r="AI29" i="142"/>
  <c r="AF29" i="142" a="1"/>
  <c r="AF29" i="142" s="1"/>
  <c r="AH29" i="142" s="1"/>
  <c r="AD29" i="142"/>
  <c r="AA29" i="142" a="1"/>
  <c r="AA29" i="142" s="1"/>
  <c r="AC29" i="142" s="1"/>
  <c r="Y29" i="142"/>
  <c r="V29" i="142"/>
  <c r="X29" i="142" s="1"/>
  <c r="T29" i="142"/>
  <c r="S29" i="142"/>
  <c r="R29" i="142"/>
  <c r="P29" i="142"/>
  <c r="N29" i="142"/>
  <c r="M29" i="142"/>
  <c r="I29" i="142"/>
  <c r="H29" i="142" s="1"/>
  <c r="B29" i="142" s="1"/>
  <c r="O29" i="142" s="1"/>
  <c r="AO28" i="142"/>
  <c r="AN28" i="142"/>
  <c r="AI28" i="142"/>
  <c r="AF28" i="142" a="1"/>
  <c r="AF28" i="142" s="1"/>
  <c r="AH28" i="142" s="1"/>
  <c r="AD28" i="142"/>
  <c r="AA28" i="142" a="1"/>
  <c r="AA28" i="142" s="1"/>
  <c r="AC28" i="142" s="1"/>
  <c r="Y28" i="142"/>
  <c r="V28" i="142"/>
  <c r="X28" i="142" s="1"/>
  <c r="T28" i="142"/>
  <c r="S28" i="142"/>
  <c r="R28" i="142"/>
  <c r="P28" i="142"/>
  <c r="N28" i="142"/>
  <c r="M28" i="142"/>
  <c r="I28" i="142"/>
  <c r="H28" i="142" s="1"/>
  <c r="B28" i="142" s="1"/>
  <c r="O28" i="142" s="1"/>
  <c r="AO27" i="142"/>
  <c r="AN27" i="142"/>
  <c r="AI27" i="142"/>
  <c r="AF27" i="142" a="1"/>
  <c r="AF27" i="142" s="1"/>
  <c r="AH27" i="142" s="1"/>
  <c r="AD27" i="142"/>
  <c r="AA27" i="142" a="1"/>
  <c r="AA27" i="142" s="1"/>
  <c r="AC27" i="142" s="1"/>
  <c r="Y27" i="142"/>
  <c r="V27" i="142"/>
  <c r="X27" i="142" s="1"/>
  <c r="T27" i="142"/>
  <c r="S27" i="142"/>
  <c r="R27" i="142"/>
  <c r="P27" i="142"/>
  <c r="N27" i="142"/>
  <c r="M27" i="142"/>
  <c r="I27" i="142"/>
  <c r="H27" i="142" s="1"/>
  <c r="B27" i="142" s="1"/>
  <c r="O27" i="142" s="1"/>
  <c r="AO26" i="142"/>
  <c r="AN26" i="142"/>
  <c r="AI26" i="142"/>
  <c r="AF26" i="142" a="1"/>
  <c r="AF26" i="142" s="1"/>
  <c r="AH26" i="142" s="1"/>
  <c r="AD26" i="142"/>
  <c r="AA26" i="142" a="1"/>
  <c r="AA26" i="142" s="1"/>
  <c r="AC26" i="142" s="1"/>
  <c r="Y26" i="142"/>
  <c r="V26" i="142"/>
  <c r="X26" i="142" s="1"/>
  <c r="T26" i="142"/>
  <c r="S26" i="142"/>
  <c r="R26" i="142"/>
  <c r="P26" i="142"/>
  <c r="N26" i="142"/>
  <c r="M26" i="142"/>
  <c r="I26" i="142"/>
  <c r="H26" i="142" s="1"/>
  <c r="B26" i="142" s="1"/>
  <c r="O26" i="142" s="1"/>
  <c r="AI25" i="142"/>
  <c r="AF25" i="142" a="1"/>
  <c r="AF25" i="142" s="1"/>
  <c r="AH25" i="142" s="1"/>
  <c r="AD25" i="142"/>
  <c r="AA25" i="142" a="1"/>
  <c r="AA25" i="142" s="1"/>
  <c r="AC25" i="142" s="1"/>
  <c r="Y25" i="142"/>
  <c r="V25" i="142"/>
  <c r="X25" i="142" s="1"/>
  <c r="T25" i="142"/>
  <c r="S25" i="142"/>
  <c r="R25" i="142"/>
  <c r="P25" i="142"/>
  <c r="N25" i="142"/>
  <c r="M25" i="142"/>
  <c r="I25" i="142"/>
  <c r="H25" i="142" s="1"/>
  <c r="B25" i="142" s="1"/>
  <c r="O25" i="142" s="1"/>
  <c r="AI24" i="142"/>
  <c r="AD24" i="142"/>
  <c r="Y24" i="142"/>
  <c r="P24" i="142"/>
  <c r="N24" i="142"/>
  <c r="M24" i="142"/>
  <c r="I24" i="142"/>
  <c r="H24" i="142" s="1"/>
  <c r="B24" i="142" s="1"/>
  <c r="AI23" i="142"/>
  <c r="AD23" i="142"/>
  <c r="Y23" i="142"/>
  <c r="P23" i="142"/>
  <c r="N23" i="142"/>
  <c r="M23" i="142"/>
  <c r="I23" i="142"/>
  <c r="H23" i="142" s="1"/>
  <c r="B23" i="142" s="1"/>
  <c r="AI22" i="142"/>
  <c r="AD22" i="142"/>
  <c r="Y22" i="142"/>
  <c r="P22" i="142"/>
  <c r="N22" i="142"/>
  <c r="M22" i="142"/>
  <c r="I22" i="142"/>
  <c r="H22" i="142" s="1"/>
  <c r="B22" i="142" s="1"/>
  <c r="AI21" i="142"/>
  <c r="AD21" i="142"/>
  <c r="Y21" i="142"/>
  <c r="P21" i="142"/>
  <c r="N21" i="142"/>
  <c r="M21" i="142"/>
  <c r="I21" i="142"/>
  <c r="H21" i="142" s="1"/>
  <c r="B21" i="142" s="1"/>
  <c r="AO20" i="142"/>
  <c r="AN20" i="142"/>
  <c r="AI20" i="142"/>
  <c r="AD20" i="142"/>
  <c r="Y20" i="142"/>
  <c r="P20" i="142"/>
  <c r="N20" i="142"/>
  <c r="M20" i="142"/>
  <c r="I20" i="142"/>
  <c r="H20" i="142" s="1"/>
  <c r="B20" i="142" s="1"/>
  <c r="AO19" i="142"/>
  <c r="AN19" i="142"/>
  <c r="AI19" i="142"/>
  <c r="AF19" i="142" a="1"/>
  <c r="AF19" i="142" s="1"/>
  <c r="AH19" i="142" s="1"/>
  <c r="AD19" i="142"/>
  <c r="AA19" i="142" a="1"/>
  <c r="AA19" i="142" s="1"/>
  <c r="AC19" i="142" s="1"/>
  <c r="Y19" i="142"/>
  <c r="V19" i="142"/>
  <c r="X19" i="142" s="1"/>
  <c r="T19" i="142"/>
  <c r="S19" i="142"/>
  <c r="R19" i="142"/>
  <c r="P19" i="142"/>
  <c r="N19" i="142"/>
  <c r="M19" i="142"/>
  <c r="I19" i="142"/>
  <c r="H19" i="142" s="1"/>
  <c r="B19" i="142" s="1"/>
  <c r="O19" i="142" s="1"/>
  <c r="AQ18" i="142"/>
  <c r="AP18" i="142"/>
  <c r="AO18" i="142"/>
  <c r="AI18" i="142"/>
  <c r="AD18" i="142"/>
  <c r="Y18" i="142"/>
  <c r="P18" i="142"/>
  <c r="N18" i="142"/>
  <c r="M18" i="142"/>
  <c r="I18" i="142"/>
  <c r="H18" i="142" s="1"/>
  <c r="B18" i="142" s="1"/>
  <c r="AQ17" i="142"/>
  <c r="AP17" i="142"/>
  <c r="AO17" i="142"/>
  <c r="AN17" i="142"/>
  <c r="AI17" i="142"/>
  <c r="AF17" i="142" a="1"/>
  <c r="AF17" i="142" s="1"/>
  <c r="AH17" i="142" s="1"/>
  <c r="AD17" i="142"/>
  <c r="AA17" i="142" a="1"/>
  <c r="AA17" i="142" s="1"/>
  <c r="AC17" i="142" s="1"/>
  <c r="Y17" i="142"/>
  <c r="V17" i="142"/>
  <c r="X17" i="142" s="1"/>
  <c r="T17" i="142"/>
  <c r="S17" i="142"/>
  <c r="R17" i="142"/>
  <c r="P17" i="142"/>
  <c r="N17" i="142"/>
  <c r="M17" i="142"/>
  <c r="I17" i="142"/>
  <c r="H17" i="142" s="1"/>
  <c r="B17" i="142" s="1"/>
  <c r="O17" i="142" s="1"/>
  <c r="AQ16" i="142"/>
  <c r="AP16" i="142"/>
  <c r="AO16" i="142"/>
  <c r="AI16" i="142"/>
  <c r="AD16" i="142"/>
  <c r="Y16" i="142"/>
  <c r="P16" i="142"/>
  <c r="N16" i="142"/>
  <c r="M16" i="142"/>
  <c r="I16" i="142"/>
  <c r="H16" i="142" s="1"/>
  <c r="B16" i="142" s="1"/>
  <c r="AQ15" i="142"/>
  <c r="AP15" i="142"/>
  <c r="AO15" i="142"/>
  <c r="AN15" i="142"/>
  <c r="AI15" i="142"/>
  <c r="AF15" i="142" a="1"/>
  <c r="AF15" i="142" s="1"/>
  <c r="AH15" i="142" s="1"/>
  <c r="AD15" i="142"/>
  <c r="AA15" i="142" a="1"/>
  <c r="AA15" i="142" s="1"/>
  <c r="AC15" i="142" s="1"/>
  <c r="Y15" i="142"/>
  <c r="V15" i="142"/>
  <c r="X15" i="142" s="1"/>
  <c r="T15" i="142"/>
  <c r="S15" i="142"/>
  <c r="R15" i="142"/>
  <c r="P15" i="142"/>
  <c r="N15" i="142"/>
  <c r="M15" i="142"/>
  <c r="I15" i="142"/>
  <c r="H15" i="142" s="1"/>
  <c r="B15" i="142" s="1"/>
  <c r="O15" i="142" s="1"/>
  <c r="AQ14" i="142"/>
  <c r="AP14" i="142"/>
  <c r="AO14" i="142"/>
  <c r="AI14" i="142"/>
  <c r="AD14" i="142"/>
  <c r="Y14" i="142"/>
  <c r="P14" i="142"/>
  <c r="N14" i="142"/>
  <c r="M14" i="142"/>
  <c r="I14" i="142"/>
  <c r="H14" i="142" s="1"/>
  <c r="B14" i="142" s="1"/>
  <c r="AM9" i="142"/>
  <c r="AL9" i="142"/>
  <c r="AO13" i="142" s="1"/>
  <c r="AG9" i="142"/>
  <c r="AF9" i="142"/>
  <c r="AI13" i="142" s="1"/>
  <c r="AB9" i="142"/>
  <c r="AA9" i="142"/>
  <c r="AD13" i="142" s="1"/>
  <c r="W9" i="142"/>
  <c r="V9" i="142"/>
  <c r="Y13" i="142" s="1"/>
  <c r="T9" i="142"/>
  <c r="R9" i="142"/>
  <c r="Q9" i="142"/>
  <c r="O9" i="142"/>
  <c r="M9" i="142"/>
  <c r="K9" i="142"/>
  <c r="D9" i="142"/>
  <c r="C9" i="142"/>
  <c r="B9" i="142"/>
  <c r="AK13" i="166" l="1"/>
  <c r="F8" i="166"/>
  <c r="N13" i="166"/>
  <c r="AK14" i="166"/>
  <c r="AK15" i="166" s="1"/>
  <c r="X10" i="166"/>
  <c r="X11" i="166" s="1"/>
  <c r="V22" i="142"/>
  <c r="X22" i="142" s="1"/>
  <c r="O22" i="142"/>
  <c r="V23" i="142"/>
  <c r="X23" i="142" s="1"/>
  <c r="O23" i="142"/>
  <c r="V21" i="142"/>
  <c r="X21" i="142" s="1"/>
  <c r="O21" i="142"/>
  <c r="AL18" i="142"/>
  <c r="AN18" i="142" s="1"/>
  <c r="O18" i="142"/>
  <c r="V16" i="142"/>
  <c r="X16" i="142" s="1"/>
  <c r="AL16" i="142"/>
  <c r="AN16" i="142" s="1"/>
  <c r="O16" i="142"/>
  <c r="V14" i="142"/>
  <c r="X14" i="142" s="1"/>
  <c r="AL14" i="142"/>
  <c r="AN14" i="142" s="1"/>
  <c r="O14" i="142"/>
  <c r="O24" i="142"/>
  <c r="V24" i="142"/>
  <c r="X24" i="142" s="1"/>
  <c r="V18" i="142"/>
  <c r="X18" i="142" s="1"/>
  <c r="V20" i="142"/>
  <c r="X20" i="142" s="1"/>
  <c r="O20" i="142"/>
  <c r="AA14" i="142" a="1"/>
  <c r="AF18" i="142" a="1"/>
  <c r="AF23" i="142" a="1"/>
  <c r="AA20" i="142" a="1"/>
  <c r="AF24" i="142" a="1"/>
  <c r="AA16" i="142" a="1"/>
  <c r="AA23" i="142" a="1"/>
  <c r="AF16" i="142" a="1"/>
  <c r="AA24" i="142" a="1"/>
  <c r="AF14" i="142" a="1"/>
  <c r="AA22" i="142" a="1"/>
  <c r="AA21" i="142" a="1"/>
  <c r="AF21" i="142" a="1"/>
  <c r="AF20" i="142" a="1"/>
  <c r="AA18" i="142" a="1"/>
  <c r="AF22" i="142" a="1"/>
  <c r="AK16" i="166" l="1"/>
  <c r="AK17" i="166" s="1"/>
  <c r="AK18" i="166" s="1"/>
  <c r="AK19" i="166" s="1"/>
  <c r="AK20" i="166" s="1"/>
  <c r="AK21" i="166" s="1"/>
  <c r="AK22" i="166" s="1"/>
  <c r="AK23" i="166" s="1"/>
  <c r="AK24" i="166" s="1"/>
  <c r="AK25" i="166" s="1"/>
  <c r="AK26" i="166" s="1"/>
  <c r="AK27" i="166" s="1"/>
  <c r="AK28" i="166" s="1"/>
  <c r="AK29" i="166" s="1"/>
  <c r="AK30" i="166" s="1"/>
  <c r="X12" i="166"/>
  <c r="N14" i="166"/>
  <c r="F9" i="166"/>
  <c r="AF20" i="142"/>
  <c r="AH20" i="142" s="1"/>
  <c r="AA24" i="142"/>
  <c r="AC24" i="142" s="1"/>
  <c r="AA14" i="142"/>
  <c r="AC14" i="142" s="1"/>
  <c r="AF24" i="142"/>
  <c r="AH24" i="142" s="1"/>
  <c r="AF16" i="142"/>
  <c r="AH16" i="142" s="1"/>
  <c r="AA18" i="142"/>
  <c r="AC18" i="142" s="1"/>
  <c r="AA21" i="142"/>
  <c r="AC21" i="142" s="1"/>
  <c r="AA23" i="142"/>
  <c r="AC23" i="142" s="1"/>
  <c r="AA22" i="142"/>
  <c r="AC22" i="142" s="1"/>
  <c r="AF14" i="142"/>
  <c r="AH14" i="142" s="1"/>
  <c r="AA16" i="142"/>
  <c r="AC16" i="142" s="1"/>
  <c r="AA20" i="142"/>
  <c r="AC20" i="142" s="1"/>
  <c r="AF18" i="142"/>
  <c r="AH18" i="142" s="1"/>
  <c r="AF21" i="142"/>
  <c r="AH21" i="142" s="1"/>
  <c r="AF22" i="142"/>
  <c r="AH22" i="142" s="1"/>
  <c r="AF23" i="142"/>
  <c r="AH23" i="142" s="1"/>
  <c r="T16" i="142"/>
  <c r="S16" i="142"/>
  <c r="R16" i="142"/>
  <c r="S24" i="142"/>
  <c r="R24" i="142"/>
  <c r="T24" i="142"/>
  <c r="T18" i="142"/>
  <c r="S18" i="142"/>
  <c r="R18" i="142"/>
  <c r="S21" i="142"/>
  <c r="R21" i="142"/>
  <c r="T21" i="142"/>
  <c r="S23" i="142"/>
  <c r="R23" i="142"/>
  <c r="T23" i="142"/>
  <c r="S22" i="142"/>
  <c r="R22" i="142"/>
  <c r="T22" i="142"/>
  <c r="T20" i="142"/>
  <c r="S20" i="142"/>
  <c r="R20" i="142"/>
  <c r="R14" i="142"/>
  <c r="T14" i="142"/>
  <c r="S14" i="142"/>
  <c r="AK31" i="166" l="1"/>
  <c r="AK32" i="166" s="1"/>
  <c r="AK33" i="166" s="1"/>
  <c r="AK34" i="166" s="1"/>
  <c r="AK35" i="166" s="1"/>
  <c r="AK36" i="166" s="1"/>
  <c r="AK37" i="166" s="1"/>
  <c r="AK38" i="166" s="1"/>
  <c r="F10" i="166"/>
  <c r="N15" i="166"/>
  <c r="X13" i="166"/>
  <c r="AK39" i="166" l="1"/>
  <c r="AK40" i="166" s="1"/>
  <c r="AK41" i="166" s="1"/>
  <c r="AK42" i="166" s="1"/>
  <c r="AK43" i="166" s="1"/>
  <c r="AK44" i="166" s="1"/>
  <c r="AK45" i="166" s="1"/>
  <c r="AK46" i="166" s="1"/>
  <c r="AK47" i="166" s="1"/>
  <c r="AK48" i="166" s="1"/>
  <c r="AK49" i="166" s="1"/>
  <c r="AK50" i="166" s="1"/>
  <c r="AK51" i="166" s="1"/>
  <c r="AK52" i="166" s="1"/>
  <c r="AK53" i="166" s="1"/>
  <c r="AK54" i="166" s="1"/>
  <c r="AK55" i="166" s="1"/>
  <c r="AK56" i="166" s="1"/>
  <c r="AK57" i="166" s="1"/>
  <c r="AK58" i="166" s="1"/>
  <c r="X14" i="166"/>
  <c r="F11" i="166"/>
  <c r="F12" i="166" s="1"/>
  <c r="N23" i="166"/>
  <c r="N24" i="166" s="1"/>
  <c r="N25" i="166" s="1"/>
  <c r="N26" i="166" s="1"/>
  <c r="N27" i="166" s="1"/>
  <c r="N28" i="166" s="1"/>
  <c r="N29" i="166" s="1"/>
  <c r="N30" i="166" s="1"/>
  <c r="N31" i="166" s="1"/>
  <c r="N33" i="166" s="1"/>
  <c r="N34" i="166" s="1"/>
  <c r="N35" i="166" s="1"/>
  <c r="N36" i="166" s="1"/>
  <c r="N37" i="166" s="1"/>
  <c r="N38" i="166" s="1"/>
  <c r="N39" i="166" s="1"/>
  <c r="N40" i="166" s="1"/>
  <c r="N41" i="166" s="1"/>
  <c r="N42" i="166" s="1"/>
  <c r="N43" i="166" s="1"/>
  <c r="N44" i="166" s="1"/>
  <c r="N45" i="166" s="1"/>
  <c r="N46" i="166" s="1"/>
  <c r="N48" i="166" s="1"/>
  <c r="N49" i="166" s="1"/>
  <c r="N50" i="166" s="1"/>
  <c r="N51" i="166" s="1"/>
  <c r="N52" i="166" s="1"/>
  <c r="P5" i="166" s="1"/>
  <c r="N16" i="166"/>
  <c r="N17" i="166" s="1"/>
  <c r="N18" i="166" s="1"/>
  <c r="N19" i="166" s="1"/>
  <c r="N20" i="166" s="1"/>
  <c r="N21" i="166" s="1"/>
  <c r="N22" i="166" s="1"/>
  <c r="P6" i="166" l="1"/>
  <c r="X15" i="166"/>
  <c r="X16" i="166" s="1"/>
  <c r="X17" i="166" s="1"/>
  <c r="X18" i="166" s="1"/>
  <c r="X19" i="166" s="1"/>
  <c r="X20" i="166" s="1"/>
  <c r="X21" i="166" s="1"/>
  <c r="X22" i="166" s="1"/>
  <c r="X23" i="166" s="1"/>
  <c r="X24" i="166" s="1"/>
  <c r="X25" i="166" s="1"/>
  <c r="X26" i="166" s="1"/>
  <c r="X27" i="166" s="1"/>
  <c r="X28" i="166" s="1"/>
  <c r="X29" i="166" s="1"/>
  <c r="X30" i="166" s="1"/>
  <c r="X31" i="166" s="1"/>
  <c r="X32" i="166" s="1"/>
  <c r="X33" i="166" s="1"/>
  <c r="X36" i="166" s="1"/>
  <c r="X37" i="166" s="1"/>
  <c r="X38" i="166" s="1"/>
  <c r="X39" i="166" s="1"/>
  <c r="X40" i="166" s="1"/>
  <c r="X41" i="166" s="1"/>
  <c r="X42" i="166" s="1"/>
  <c r="X43" i="166" s="1"/>
  <c r="X44" i="166" s="1"/>
  <c r="X45" i="166" s="1"/>
  <c r="X46" i="166" s="1"/>
  <c r="X47" i="166" s="1"/>
  <c r="X48" i="166" s="1"/>
  <c r="X49" i="166" s="1"/>
  <c r="X50" i="166" s="1"/>
  <c r="X51" i="166" s="1"/>
  <c r="X52" i="166" s="1"/>
  <c r="X53" i="166" s="1"/>
  <c r="X54" i="166" s="1"/>
  <c r="X55" i="166" s="1"/>
  <c r="X56" i="166" s="1"/>
  <c r="X57" i="166" s="1"/>
  <c r="X58" i="166" s="1"/>
  <c r="X59" i="166" s="1"/>
  <c r="X60" i="166" s="1"/>
  <c r="X61" i="166" s="1"/>
  <c r="X62" i="166" s="1"/>
  <c r="X63" i="166" s="1"/>
  <c r="Z5" i="166" s="1"/>
  <c r="F14" i="166"/>
  <c r="F15" i="166"/>
  <c r="F16" i="166" s="1"/>
  <c r="F17" i="166" s="1"/>
  <c r="F18" i="166" s="1"/>
  <c r="F19" i="166" s="1"/>
  <c r="F20" i="166" s="1"/>
  <c r="F21" i="166" s="1"/>
  <c r="F22" i="166" s="1"/>
  <c r="F23" i="166" s="1"/>
  <c r="F24" i="166" s="1"/>
  <c r="H5" i="166" s="1"/>
  <c r="H6" i="166" l="1"/>
  <c r="Z6" i="166"/>
  <c r="P7" i="166"/>
  <c r="P9" i="166"/>
  <c r="P11" i="166" l="1"/>
  <c r="Z7" i="166"/>
  <c r="H7" i="166"/>
  <c r="H8" i="166" s="1"/>
  <c r="H10" i="166" l="1"/>
  <c r="H11" i="166" s="1"/>
  <c r="P12" i="166"/>
  <c r="Z8" i="166"/>
  <c r="H12" i="166" l="1"/>
  <c r="H14" i="166" s="1"/>
  <c r="H16" i="166" s="1"/>
  <c r="P13" i="166"/>
  <c r="Z9" i="166"/>
  <c r="P14" i="166" l="1"/>
  <c r="Z10" i="166"/>
  <c r="H18" i="166"/>
  <c r="H19" i="166" s="1"/>
  <c r="P16" i="166" l="1"/>
  <c r="Z11" i="166"/>
  <c r="Z12" i="166" s="1"/>
  <c r="Z13" i="166" l="1"/>
  <c r="Z14" i="166" s="1"/>
  <c r="Z15" i="166" s="1"/>
  <c r="Z16" i="166" s="1"/>
  <c r="Z17" i="166" s="1"/>
  <c r="Z18" i="166" s="1"/>
  <c r="Z19" i="166" s="1"/>
  <c r="Z20" i="166" s="1"/>
  <c r="Z21" i="166" s="1"/>
  <c r="Z22" i="166" s="1"/>
  <c r="Z23" i="166" s="1"/>
  <c r="Z24" i="166" s="1"/>
  <c r="Z25" i="166" s="1"/>
  <c r="Z26" i="166" s="1"/>
  <c r="Z29" i="166" s="1"/>
  <c r="Z30" i="166" s="1"/>
  <c r="Z31" i="166" s="1"/>
  <c r="Z32" i="166" s="1"/>
  <c r="Z33" i="166" s="1"/>
  <c r="Z34" i="166" s="1"/>
  <c r="Z35" i="166" s="1"/>
  <c r="Z36" i="166" s="1"/>
  <c r="Z37" i="166" s="1"/>
  <c r="Z38" i="166" s="1"/>
  <c r="Z39" i="166" s="1"/>
  <c r="Z40" i="166" s="1"/>
  <c r="Z41" i="166" s="1"/>
  <c r="Z44" i="166" s="1"/>
  <c r="Z45" i="166" s="1"/>
  <c r="Z46" i="166" s="1"/>
  <c r="Z47" i="166" s="1"/>
  <c r="Z48" i="166" s="1"/>
  <c r="Z51" i="166" s="1"/>
  <c r="Z54" i="166" s="1"/>
  <c r="Z55" i="166" s="1"/>
  <c r="Z56" i="166" s="1"/>
  <c r="Z57" i="166" s="1"/>
  <c r="Z58" i="166" s="1"/>
  <c r="Z59" i="166" s="1"/>
  <c r="Z60" i="166" s="1"/>
  <c r="Z61" i="166" s="1"/>
  <c r="Z62" i="166" s="1"/>
  <c r="AB5" i="166" s="1"/>
  <c r="P17" i="166"/>
  <c r="AB6" i="166" l="1"/>
  <c r="AB7" i="166" s="1"/>
  <c r="P18" i="166"/>
  <c r="P19" i="166" s="1"/>
  <c r="P20" i="166" s="1"/>
  <c r="P21" i="166" s="1"/>
  <c r="P22" i="166" s="1"/>
  <c r="P23" i="166" s="1"/>
  <c r="P24" i="166" s="1"/>
  <c r="P25" i="166" s="1"/>
  <c r="P26" i="166" s="1"/>
  <c r="P27" i="166" s="1"/>
  <c r="P29" i="166" s="1"/>
  <c r="P30" i="166" s="1"/>
  <c r="P33" i="166" s="1"/>
  <c r="P34" i="166" s="1"/>
  <c r="P35" i="166" s="1"/>
  <c r="P36" i="166" s="1"/>
  <c r="P37" i="166" s="1"/>
  <c r="P38" i="166" s="1"/>
  <c r="P39" i="166" s="1"/>
  <c r="P40" i="166" s="1"/>
  <c r="P41" i="166" s="1"/>
  <c r="P42" i="166" s="1"/>
  <c r="P43" i="166" s="1"/>
  <c r="P45" i="166" s="1"/>
  <c r="P48" i="166" s="1"/>
  <c r="P49" i="166" s="1"/>
  <c r="P50" i="166" s="1"/>
  <c r="P51" i="166" s="1"/>
  <c r="P52" i="166" s="1"/>
  <c r="R5" i="166" s="1"/>
  <c r="R6" i="166" l="1"/>
  <c r="R7" i="166" s="1"/>
  <c r="AB8" i="166"/>
  <c r="AB9" i="166" s="1"/>
  <c r="AB10" i="166" l="1"/>
  <c r="R8" i="166"/>
  <c r="AB11" i="166" l="1"/>
  <c r="AB12" i="166" s="1"/>
  <c r="R9" i="166"/>
  <c r="R10" i="166" s="1"/>
  <c r="R11" i="166" s="1"/>
  <c r="AB14" i="166" l="1"/>
  <c r="AB15" i="166" s="1"/>
  <c r="AB13" i="166"/>
  <c r="R13" i="166"/>
  <c r="R14" i="166" l="1"/>
  <c r="R15" i="166" s="1"/>
  <c r="R16" i="166" s="1"/>
  <c r="AB16" i="166"/>
  <c r="R17" i="166" l="1"/>
  <c r="R18" i="166" s="1"/>
  <c r="R19" i="166" s="1"/>
  <c r="R21" i="166" s="1"/>
  <c r="R22" i="166" s="1"/>
  <c r="R23" i="166" s="1"/>
  <c r="R24" i="166" s="1"/>
  <c r="R25" i="166" s="1"/>
  <c r="R26" i="166" s="1"/>
  <c r="R27" i="166" s="1"/>
  <c r="R28" i="166" s="1"/>
  <c r="R29" i="166" s="1"/>
  <c r="R30" i="166" s="1"/>
  <c r="R31" i="166" s="1"/>
  <c r="R34" i="166" s="1"/>
  <c r="R35" i="166" s="1"/>
  <c r="R36" i="166" s="1"/>
  <c r="R39" i="166" s="1"/>
  <c r="AB17" i="166"/>
  <c r="AB18" i="166" s="1"/>
  <c r="AB19" i="166" s="1"/>
  <c r="AB20" i="166" s="1"/>
  <c r="AB21" i="166" s="1"/>
  <c r="AB22" i="166" s="1"/>
  <c r="AB23" i="166" s="1"/>
  <c r="AB24" i="166" s="1"/>
  <c r="AB25" i="166" s="1"/>
  <c r="AB26" i="166" s="1"/>
  <c r="AB27" i="166" s="1"/>
  <c r="AB28" i="166" s="1"/>
  <c r="AB30" i="166" s="1"/>
  <c r="AB31" i="166" s="1"/>
  <c r="AB33" i="166" s="1"/>
  <c r="AB34" i="166" s="1"/>
  <c r="AB35" i="166" s="1"/>
  <c r="AB36" i="166" s="1"/>
  <c r="AB37" i="166" s="1"/>
  <c r="AB38" i="166" s="1"/>
  <c r="AB39" i="166" s="1"/>
  <c r="AB40" i="166" s="1"/>
  <c r="AB41" i="166" s="1"/>
  <c r="AB42" i="166" s="1"/>
  <c r="AB43" i="166" s="1"/>
  <c r="AB44" i="166" s="1"/>
  <c r="AB45" i="166" s="1"/>
  <c r="AB46" i="166" s="1"/>
  <c r="AB47" i="166" s="1"/>
  <c r="AB48" i="166" s="1"/>
  <c r="AB49" i="166" s="1"/>
  <c r="AB50" i="166" s="1"/>
  <c r="AB51" i="166" s="1"/>
  <c r="AB52" i="166" s="1"/>
  <c r="AB53" i="166" s="1"/>
  <c r="AB54" i="166" s="1"/>
  <c r="AB55" i="166" s="1"/>
  <c r="AB56" i="166" s="1"/>
  <c r="AB57" i="166" s="1"/>
  <c r="AB58" i="166" s="1"/>
  <c r="AB59" i="166" s="1"/>
  <c r="AB62" i="166" s="1"/>
  <c r="AD5" i="166" s="1"/>
  <c r="AD6" i="166" l="1"/>
  <c r="AD7" i="166" l="1"/>
  <c r="AD8" i="166" l="1"/>
  <c r="AD9" i="166" s="1"/>
  <c r="AD10" i="166" l="1"/>
  <c r="AD11" i="166" s="1"/>
  <c r="AD12" i="166" l="1"/>
  <c r="AD13" i="166"/>
  <c r="AD14" i="166" s="1"/>
  <c r="AD15" i="166" l="1"/>
  <c r="AD16" i="166" l="1"/>
  <c r="AD17" i="166"/>
  <c r="AD18" i="166" s="1"/>
  <c r="AD19" i="166" s="1"/>
  <c r="AD20" i="166" s="1"/>
  <c r="AD21" i="166" s="1"/>
  <c r="AD22" i="166" s="1"/>
  <c r="AD23" i="166" s="1"/>
  <c r="AD24" i="166" s="1"/>
  <c r="AD25" i="166" s="1"/>
  <c r="AD26" i="166" s="1"/>
  <c r="AD27" i="166" s="1"/>
  <c r="AD28" i="166" s="1"/>
  <c r="AD29" i="166" s="1"/>
  <c r="AD30" i="166" s="1"/>
  <c r="AD31" i="166" s="1"/>
  <c r="AD32" i="166" l="1"/>
  <c r="AD33" i="166" s="1"/>
  <c r="AD34" i="166" s="1"/>
  <c r="AD35" i="166" s="1"/>
  <c r="AD36" i="166" s="1"/>
  <c r="AD37" i="166" s="1"/>
  <c r="AD38" i="166" s="1"/>
  <c r="AD41" i="166" s="1"/>
  <c r="AD42" i="166" s="1"/>
  <c r="AD43" i="166" s="1"/>
  <c r="AD44" i="166" s="1"/>
  <c r="AD45" i="166" s="1"/>
  <c r="AD46" i="166" s="1"/>
  <c r="AD47" i="166" s="1"/>
  <c r="AD48" i="166" s="1"/>
  <c r="AD49" i="166" s="1"/>
  <c r="AD50" i="166" s="1"/>
  <c r="AD51" i="166" s="1"/>
  <c r="AD52" i="166" s="1"/>
  <c r="AD53" i="166" s="1"/>
  <c r="AD54" i="166" s="1"/>
  <c r="AD55" i="166" s="1"/>
  <c r="AD56" i="166" s="1"/>
  <c r="AD57" i="166" s="1"/>
  <c r="AF5" i="166" s="1"/>
  <c r="AF6" i="166" l="1"/>
  <c r="AF7" i="166" l="1"/>
  <c r="AF8" i="166" l="1"/>
  <c r="AF9" i="166"/>
  <c r="AF10" i="166" l="1"/>
  <c r="AF11" i="166" s="1"/>
  <c r="AF12" i="166" l="1"/>
  <c r="AF13" i="166" s="1"/>
  <c r="AF14" i="166" l="1"/>
  <c r="AF15" i="166" s="1"/>
  <c r="AF16" i="166" s="1"/>
  <c r="AF17" i="166" s="1"/>
  <c r="AF18" i="166" s="1"/>
  <c r="AF19" i="166" s="1"/>
  <c r="AF22" i="166" s="1"/>
  <c r="AF23" i="166" s="1"/>
  <c r="AF26" i="166" s="1"/>
  <c r="AF27" i="166" s="1"/>
  <c r="AF28" i="166" s="1"/>
  <c r="AF29" i="166" s="1"/>
  <c r="AF30" i="166" s="1"/>
  <c r="AF33" i="16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<sst xmlns="http://schemas.openxmlformats.org/spreadsheetml/2006/main" count="10667" uniqueCount="5995">
  <si>
    <t>Cuisson &gt;</t>
  </si>
  <si>
    <t>Préparation &gt;</t>
  </si>
  <si>
    <t>.</t>
  </si>
  <si>
    <t>❻</t>
  </si>
  <si>
    <t>Adaptation : Joël Leboucher..UPRT "Union des Personnels de la Restauration Territoriale"  membre du réseau RESTAU'CO</t>
  </si>
  <si>
    <t>%</t>
  </si>
  <si>
    <t>L</t>
  </si>
  <si>
    <t>Kg</t>
  </si>
  <si>
    <t>Quoi</t>
  </si>
  <si>
    <t>Unités</t>
  </si>
  <si>
    <t>PHASES ESSENTIELLES  DE PROGRESSION</t>
  </si>
  <si>
    <t>N°1</t>
  </si>
  <si>
    <t>❶</t>
  </si>
  <si>
    <t>ICI</t>
  </si>
  <si>
    <t>œufs</t>
  </si>
  <si>
    <t>❷</t>
  </si>
  <si>
    <t>❸</t>
  </si>
  <si>
    <t>❹</t>
  </si>
  <si>
    <t>❺</t>
  </si>
  <si>
    <t>❼</t>
  </si>
  <si>
    <t>❾</t>
  </si>
  <si>
    <t>Avant de saisir quoi que ce soit dans une cellule cliquez dessus pour vérifier qu'il n'y ait pas de formule</t>
  </si>
  <si>
    <t xml:space="preserve"> Nb de portions Si vous estimez que les grammages sont trop ou pas assez copieux pour vos convives : modifiez les sur ces tableaux les modifications se feront sur le tableau à imprimer</t>
  </si>
  <si>
    <t>Pas assez copieux : diminuez le nombre de portions cela augmentera les grammages à la portion sur le tableau à imprimer</t>
  </si>
  <si>
    <t>Trop copieux : augmentez le nombre de portions cela diminuera les grammages à la portion sur le tableau à imprimer</t>
  </si>
  <si>
    <t>A</t>
  </si>
  <si>
    <t>C</t>
  </si>
  <si>
    <t>B</t>
  </si>
  <si>
    <t>D</t>
  </si>
  <si>
    <t>F</t>
  </si>
  <si>
    <t>I</t>
  </si>
  <si>
    <t>J</t>
  </si>
  <si>
    <t>S</t>
  </si>
  <si>
    <t>Œufs entiers</t>
  </si>
  <si>
    <t>Transmettez votre savoir et votre savoir faire  peu importe qui le récupère; pourvu qu'un plus grand nombre puisse en bénéficier.</t>
  </si>
  <si>
    <t>G</t>
  </si>
  <si>
    <t>R</t>
  </si>
  <si>
    <t>M</t>
  </si>
  <si>
    <t>N</t>
  </si>
  <si>
    <t>O</t>
  </si>
  <si>
    <t>T</t>
  </si>
  <si>
    <t>P</t>
  </si>
  <si>
    <t>V</t>
  </si>
  <si>
    <t>E</t>
  </si>
  <si>
    <t>Z</t>
  </si>
  <si>
    <t>q</t>
  </si>
  <si>
    <t>H</t>
  </si>
  <si>
    <t>Q</t>
  </si>
  <si>
    <t>U</t>
  </si>
  <si>
    <t>Poitrine de porc extra</t>
  </si>
  <si>
    <t>Gorge parée</t>
  </si>
  <si>
    <t>N°2</t>
  </si>
  <si>
    <t>Quantités</t>
  </si>
  <si>
    <t>❶ Compositon</t>
  </si>
  <si>
    <t>Coût</t>
  </si>
  <si>
    <t>poids portion</t>
  </si>
  <si>
    <t>❶  Compositon</t>
  </si>
  <si>
    <t>poids recette auteur</t>
  </si>
  <si>
    <t>aide mémoire conversion : volume / poids -base 1L = 1Kg</t>
  </si>
  <si>
    <t>❷  Poids</t>
  </si>
  <si>
    <t>faire court …1 verbe = 1 action</t>
  </si>
  <si>
    <t>à saisir</t>
  </si>
  <si>
    <t>Déplacer ou copier des feuilles de calcul ou des données de feuille de calcul</t>
  </si>
  <si>
    <t xml:space="preserve">copier une feuille de calcul du classeur actuel </t>
  </si>
  <si>
    <r>
      <t>2. Activez la case à cocher </t>
    </r>
    <r>
      <rPr>
        <b/>
        <sz val="14"/>
        <color rgb="FF2F2F2F"/>
        <rFont val="Calibri"/>
        <family val="2"/>
        <scheme val="minor"/>
      </rPr>
      <t>Créer une copie</t>
    </r>
    <r>
      <rPr>
        <sz val="14"/>
        <color rgb="FF2F2F2F"/>
        <rFont val="Calibri"/>
        <family val="2"/>
        <scheme val="minor"/>
      </rPr>
      <t>.</t>
    </r>
  </si>
  <si>
    <r>
      <t>3. Sous </t>
    </r>
    <r>
      <rPr>
        <b/>
        <sz val="14"/>
        <color rgb="FF2F2F2F"/>
        <rFont val="Calibri"/>
        <family val="2"/>
        <scheme val="minor"/>
      </rPr>
      <t>Avant la feuille</t>
    </r>
    <r>
      <rPr>
        <sz val="14"/>
        <color rgb="FF2F2F2F"/>
        <rFont val="Calibri"/>
        <family val="2"/>
        <scheme val="minor"/>
      </rPr>
      <t>, spécifiez où vous voulez placer la copie.</t>
    </r>
  </si>
  <si>
    <r>
      <t>4. Sélectionnez </t>
    </r>
    <r>
      <rPr>
        <b/>
        <sz val="14"/>
        <color rgb="FF2F2F2F"/>
        <rFont val="Calibri"/>
        <family val="2"/>
        <scheme val="minor"/>
      </rPr>
      <t>OK</t>
    </r>
    <r>
      <rPr>
        <sz val="14"/>
        <color rgb="FF2F2F2F"/>
        <rFont val="Calibri"/>
        <family val="2"/>
        <scheme val="minor"/>
      </rPr>
      <t>.</t>
    </r>
  </si>
  <si>
    <t>1. Appuyez sur CTRL et faites glisser l’onglet de la feuille de calcul vers l’emplacement d’onglet souhaité,</t>
  </si>
  <si>
    <t xml:space="preserve"> ou cliquez avec le bouton droit sur l’onglet de la feuille de calcul, puis sélectionnez Déplacer ou copier.</t>
  </si>
  <si>
    <t>Comment copier une feuille de calcul à l’intérieur du même classeur</t>
  </si>
  <si>
    <t>POUR AUDITER LES FORMULES</t>
  </si>
  <si>
    <t>pour localiser la cellule correspondante cliquez sur l'onglet FORMULES</t>
  </si>
  <si>
    <t>puis sur la fonction Repérer les antécédants &gt;</t>
  </si>
  <si>
    <t>double cliquez sur la pointe de la flèche, cela vous enverra directement à l'emplacement de saisie</t>
  </si>
  <si>
    <t>Ⓐ</t>
  </si>
  <si>
    <t>Ⓑ</t>
  </si>
  <si>
    <t>Ⓒ</t>
  </si>
  <si>
    <t xml:space="preserve">  LIEN internet pour retrouver l'Auteur de la recette</t>
  </si>
  <si>
    <t>1 - Faites une copie d'une feuille de modèles</t>
  </si>
  <si>
    <t>2 - Vous pouvez aussi copier les lignes de la fiche qui vous intéresse - les coller sur une feuille vierge et ajuster les colonnes</t>
  </si>
  <si>
    <t>Pour supprimer l'affichage des zéro sur la fiche cliquez sur : FICHIER &gt; Option &gt; Options avancées &gt;</t>
  </si>
  <si>
    <t xml:space="preserve"> décocher Afficher un zéro dans les cellules qui ont une valeur nulle</t>
  </si>
  <si>
    <t>Lien &gt;</t>
  </si>
  <si>
    <t>1 verbe = 1 action</t>
  </si>
  <si>
    <t>Abaisser la temp. à coeur</t>
  </si>
  <si>
    <t>Egrener</t>
  </si>
  <si>
    <t>Parfumer</t>
  </si>
  <si>
    <t>Respecter le délai de 2 H</t>
  </si>
  <si>
    <t>Abaisser</t>
  </si>
  <si>
    <t>Dépouiller</t>
  </si>
  <si>
    <t>Habiller</t>
  </si>
  <si>
    <t>Réduire</t>
  </si>
  <si>
    <t>Accompagner</t>
  </si>
  <si>
    <t>Eliminer</t>
  </si>
  <si>
    <t>Parsemer</t>
  </si>
  <si>
    <t>Retirer</t>
  </si>
  <si>
    <t>Abricoter</t>
  </si>
  <si>
    <t>Dérober</t>
  </si>
  <si>
    <t>Hacher</t>
  </si>
  <si>
    <t>Relever</t>
  </si>
  <si>
    <t>Additionner</t>
  </si>
  <si>
    <t>Enfourner</t>
  </si>
  <si>
    <t>Peler</t>
  </si>
  <si>
    <t>Retourner</t>
  </si>
  <si>
    <t>Arroser</t>
  </si>
  <si>
    <t>Désosser</t>
  </si>
  <si>
    <t>Historier</t>
  </si>
  <si>
    <t>Remonter</t>
  </si>
  <si>
    <t>Adjoindre</t>
  </si>
  <si>
    <t>Porter à ébullition</t>
  </si>
  <si>
    <t>Rincer</t>
  </si>
  <si>
    <t>Assaisonner</t>
  </si>
  <si>
    <t>Dessécher</t>
  </si>
  <si>
    <t>Revenir</t>
  </si>
  <si>
    <t>Agir rapidement</t>
  </si>
  <si>
    <t>Etaler</t>
  </si>
  <si>
    <t>Préchauffer</t>
  </si>
  <si>
    <t>Détendre</t>
  </si>
  <si>
    <t>Inciser</t>
  </si>
  <si>
    <t>Rissoler</t>
  </si>
  <si>
    <t>Prélever</t>
  </si>
  <si>
    <t>Saupoudrer</t>
  </si>
  <si>
    <t>Barder</t>
  </si>
  <si>
    <t>Rompre</t>
  </si>
  <si>
    <t>Aplatir</t>
  </si>
  <si>
    <t>Faire bouillir</t>
  </si>
  <si>
    <t>Préparer</t>
  </si>
  <si>
    <t>Servir</t>
  </si>
  <si>
    <t>Beurrer</t>
  </si>
  <si>
    <t>Dresser</t>
  </si>
  <si>
    <t>Lier</t>
  </si>
  <si>
    <t>Rôtir</t>
  </si>
  <si>
    <t>Protéger</t>
  </si>
  <si>
    <t>Snacker</t>
  </si>
  <si>
    <t>Blanchir</t>
  </si>
  <si>
    <t>Limoner</t>
  </si>
  <si>
    <t>Battre</t>
  </si>
  <si>
    <t>Garnir</t>
  </si>
  <si>
    <t>Blondir</t>
  </si>
  <si>
    <t>Ebarber</t>
  </si>
  <si>
    <t>Lisser</t>
  </si>
  <si>
    <t>Saigner</t>
  </si>
  <si>
    <t>Réaliser</t>
  </si>
  <si>
    <t>Terminer</t>
  </si>
  <si>
    <t>Bouler</t>
  </si>
  <si>
    <t>Ecailler</t>
  </si>
  <si>
    <t>Saisir</t>
  </si>
  <si>
    <t>Chauffer</t>
  </si>
  <si>
    <t>Incorporer</t>
  </si>
  <si>
    <t>Réchauffer en moins d'1 H</t>
  </si>
  <si>
    <t>Braiser</t>
  </si>
  <si>
    <t>Ecaler</t>
  </si>
  <si>
    <t>Sangler</t>
  </si>
  <si>
    <t>Conserver</t>
  </si>
  <si>
    <t>Recouvrir</t>
  </si>
  <si>
    <t>Utiliser</t>
  </si>
  <si>
    <t>Brider</t>
  </si>
  <si>
    <t>Ecorcher</t>
  </si>
  <si>
    <t>Macérer</t>
  </si>
  <si>
    <t>Sauter</t>
  </si>
  <si>
    <t>Contrôler</t>
  </si>
  <si>
    <t>Rectifier</t>
  </si>
  <si>
    <t>Ecosser</t>
  </si>
  <si>
    <t>Manchonner</t>
  </si>
  <si>
    <t>Serrer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</si>
  <si>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</si>
  <si>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</si>
  <si>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</si>
  <si>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</si>
  <si>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</si>
  <si>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</si>
  <si>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</si>
  <si>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</si>
  <si>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</si>
  <si>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</si>
  <si>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</si>
  <si>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</si>
  <si>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</si>
  <si>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</si>
  <si>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</si>
  <si>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</si>
  <si>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Effiler</t>
  </si>
  <si>
    <t>Masquer</t>
  </si>
  <si>
    <t>Disperser</t>
  </si>
  <si>
    <t>Remplacer</t>
  </si>
  <si>
    <t>Chaufroiter</t>
  </si>
  <si>
    <t>Egermer</t>
  </si>
  <si>
    <t>Masser</t>
  </si>
  <si>
    <t>Tailler</t>
  </si>
  <si>
    <t>Disposer</t>
  </si>
  <si>
    <t>Maintenir en temp. sup à 63°</t>
  </si>
  <si>
    <t>Remuer</t>
  </si>
  <si>
    <t>Egoutter</t>
  </si>
  <si>
    <t>Meringuer</t>
  </si>
  <si>
    <t>Tamiser</t>
  </si>
  <si>
    <t>Manipuler</t>
  </si>
  <si>
    <t>Répartir</t>
  </si>
  <si>
    <t>Chiqueter</t>
  </si>
  <si>
    <t>Egrapper</t>
  </si>
  <si>
    <t>Mijoter</t>
  </si>
  <si>
    <t>Mélanger</t>
  </si>
  <si>
    <t>Repasser</t>
  </si>
  <si>
    <t>Ciseler</t>
  </si>
  <si>
    <t>Monder</t>
  </si>
  <si>
    <t>Tapisser</t>
  </si>
  <si>
    <t>Mettre en cuisson</t>
  </si>
  <si>
    <t>Citronner</t>
  </si>
  <si>
    <t>Emincer</t>
  </si>
  <si>
    <t>Monter</t>
  </si>
  <si>
    <t>Tourer</t>
  </si>
  <si>
    <t>Mixer</t>
  </si>
  <si>
    <t>Clarifier</t>
  </si>
  <si>
    <t>Enrober</t>
  </si>
  <si>
    <t>Mortifier</t>
  </si>
  <si>
    <t>Coller</t>
  </si>
  <si>
    <t>Eplucher</t>
  </si>
  <si>
    <t>Mouiller</t>
  </si>
  <si>
    <t>Travailler</t>
  </si>
  <si>
    <t>Compoter</t>
  </si>
  <si>
    <t>Escaloper</t>
  </si>
  <si>
    <t>Tremper</t>
  </si>
  <si>
    <t>Concasser</t>
  </si>
  <si>
    <t>Etuver</t>
  </si>
  <si>
    <t>Nacrer</t>
  </si>
  <si>
    <t>Tronçonner</t>
  </si>
  <si>
    <t>Confire</t>
  </si>
  <si>
    <t>Evider</t>
  </si>
  <si>
    <t>Napper</t>
  </si>
  <si>
    <t>Trousser</t>
  </si>
  <si>
    <t>Contiser</t>
  </si>
  <si>
    <t>Exprimer</t>
  </si>
  <si>
    <t>Turbiner</t>
  </si>
  <si>
    <t>Corner</t>
  </si>
  <si>
    <t>Farcir</t>
  </si>
  <si>
    <t>Paner</t>
  </si>
  <si>
    <t>Coucher</t>
  </si>
  <si>
    <t>Festonner</t>
  </si>
  <si>
    <t>Papilloter</t>
  </si>
  <si>
    <t>Vanner</t>
  </si>
  <si>
    <t>Flamber</t>
  </si>
  <si>
    <t>Passer</t>
  </si>
  <si>
    <t>Videler</t>
  </si>
  <si>
    <t>Crémer</t>
  </si>
  <si>
    <t>Flanquer</t>
  </si>
  <si>
    <t>Persiller</t>
  </si>
  <si>
    <t>Voiler</t>
  </si>
  <si>
    <t>Crever</t>
  </si>
  <si>
    <t>Fleurer</t>
  </si>
  <si>
    <t>Piler</t>
  </si>
  <si>
    <t>Cuire</t>
  </si>
  <si>
    <t>Foisonner</t>
  </si>
  <si>
    <t>Pincer</t>
  </si>
  <si>
    <t>Foncer</t>
  </si>
  <si>
    <t>Piquer</t>
  </si>
  <si>
    <t>Zester</t>
  </si>
  <si>
    <t>Décanter</t>
  </si>
  <si>
    <t>Fondre</t>
  </si>
  <si>
    <t>Pocher</t>
  </si>
  <si>
    <t>Décercler</t>
  </si>
  <si>
    <t>Fouler</t>
  </si>
  <si>
    <t>Poêler</t>
  </si>
  <si>
    <t>Décortiquer</t>
  </si>
  <si>
    <t>Fraiser</t>
  </si>
  <si>
    <t>Pousser</t>
  </si>
  <si>
    <t>Décuire</t>
  </si>
  <si>
    <t>Fileter</t>
  </si>
  <si>
    <t>Déffilandrer</t>
  </si>
  <si>
    <t>Frapper</t>
  </si>
  <si>
    <t>Déglacer</t>
  </si>
  <si>
    <t>Frémir</t>
  </si>
  <si>
    <t>Quadriller</t>
  </si>
  <si>
    <t>Dégorger</t>
  </si>
  <si>
    <t>Frire</t>
  </si>
  <si>
    <t>Dégourdir</t>
  </si>
  <si>
    <t>Dégraisser</t>
  </si>
  <si>
    <t>Glacer</t>
  </si>
  <si>
    <t>Rabattre</t>
  </si>
  <si>
    <t>Déhousser</t>
  </si>
  <si>
    <t>Dénerver</t>
  </si>
  <si>
    <t>Graisser</t>
  </si>
  <si>
    <t>Raidir</t>
  </si>
  <si>
    <t>Dénoyauter</t>
  </si>
  <si>
    <t>Gratiner</t>
  </si>
  <si>
    <t>Rassir</t>
  </si>
  <si>
    <t>Denteler</t>
  </si>
  <si>
    <t>Griller</t>
  </si>
  <si>
    <t>Rayer</t>
  </si>
  <si>
    <t>Lexique en français de la boucherie Wiktionnaire</t>
  </si>
  <si>
    <t>Lexique en français de la cuisine Wiktionnaire</t>
  </si>
  <si>
    <t>Accoler</t>
  </si>
  <si>
    <t>Broyer</t>
  </si>
  <si>
    <t>Culotter</t>
  </si>
  <si>
    <t>Détremper</t>
  </si>
  <si>
    <t>Façonner</t>
  </si>
  <si>
    <t>Manier</t>
  </si>
  <si>
    <t>Praliner</t>
  </si>
  <si>
    <t>Sabler</t>
  </si>
  <si>
    <t>Stériliser</t>
  </si>
  <si>
    <t>Surgeler</t>
  </si>
  <si>
    <t>Tabler</t>
  </si>
  <si>
    <t>Chablonner</t>
  </si>
  <si>
    <t>Spécificités et usages du vocabulaire des "métiers de la bouche" </t>
  </si>
  <si>
    <t>Exemple pour un filet de sole Duglére</t>
  </si>
  <si>
    <t>habiller les soles</t>
  </si>
  <si>
    <t>les dépouiller</t>
  </si>
  <si>
    <t>les mettre en filet</t>
  </si>
  <si>
    <t>dégorger le tout 1/2 heure à l'eau fraiche</t>
  </si>
  <si>
    <t>hacher finement oignons et échalotes</t>
  </si>
  <si>
    <t>concasser le persil</t>
  </si>
  <si>
    <t>pocher les filets pliés à très court mouillement</t>
  </si>
  <si>
    <t>sur toute cette garniture avec un peu de vin blanc</t>
  </si>
  <si>
    <t>cuire 4 à 6 mn</t>
  </si>
  <si>
    <t>débarrasser les filets sur plat beurré</t>
  </si>
  <si>
    <t>les tenir au chaud</t>
  </si>
  <si>
    <t>réduire la garniture presque à sec</t>
  </si>
  <si>
    <t>monter au beurre</t>
  </si>
  <si>
    <t>source : Fiches techniques de cuisine Annette et Jean Pierre DOMERGUES</t>
  </si>
  <si>
    <t>servir sans attendre</t>
  </si>
  <si>
    <t xml:space="preserve">napper les filets </t>
  </si>
  <si>
    <t>Exemple pour une brandade de morue Bénédictine</t>
  </si>
  <si>
    <t>Mise en place du poste de travail</t>
  </si>
  <si>
    <t>verifier les DLC</t>
  </si>
  <si>
    <t>peser les denrées</t>
  </si>
  <si>
    <t>sélectionner le matériel</t>
  </si>
  <si>
    <t>désinfecter le matériel et le poste de travail suivant la procédure</t>
  </si>
  <si>
    <t>et réserver au froid en attente de cuisson.</t>
  </si>
  <si>
    <t>monder  épépiner  concasser les tomates</t>
  </si>
  <si>
    <t>Editeur DOMERGUES 4  rue de la Bourie Rouge 45 000 ORLÉANS   1981</t>
  </si>
  <si>
    <t xml:space="preserve"> La veille, décongeler les filets de morue suivant la procédure.</t>
  </si>
  <si>
    <t xml:space="preserve"> Éventuellement, dessaler par trempage dans un grand volume d'eau.</t>
  </si>
  <si>
    <t xml:space="preserve"> Au cutter, hacher finement l'ail. Réserver.</t>
  </si>
  <si>
    <t xml:space="preserve"> Chauffer le lait et le maintenir au chaud.</t>
  </si>
  <si>
    <t>Préparations préliminaires</t>
  </si>
  <si>
    <t xml:space="preserve"> Mettre les bacs sur l'échelle de four</t>
  </si>
  <si>
    <t>Plaquer les filets sur 5 bacs GN 1/1 H 25 perforés.</t>
  </si>
  <si>
    <t>Au pinceau, badigeonner de beurre 8 bacs GN 1/1 H 65</t>
  </si>
  <si>
    <t>Préparer la purée</t>
  </si>
  <si>
    <t xml:space="preserve">Porter à ébullition la crème fraîche </t>
  </si>
  <si>
    <t>et la maintenir au chaud en attente d'utilisation</t>
  </si>
  <si>
    <t xml:space="preserve"> Préparer la purée déshydratée en suivant les indications du fabricant.</t>
  </si>
  <si>
    <t xml:space="preserve">Mettre au point l'assaisonnement. </t>
  </si>
  <si>
    <t>Muscader légèrement.</t>
  </si>
  <si>
    <t>Réserver au chaud.</t>
  </si>
  <si>
    <t>Ou marquer la cuisson des pommes de terre pour la réalisation de la purée fraîche.</t>
  </si>
  <si>
    <t>Confectionner la brandade de morue</t>
  </si>
  <si>
    <t xml:space="preserve"> Préchauffer le four sur la position vapeur</t>
  </si>
  <si>
    <t>Cuire les filets à la vapeur 7 minutes environ</t>
  </si>
  <si>
    <t>Ne pas trop cuire au risque de retirer les propriétés gluantes de la morue</t>
  </si>
  <si>
    <t>Effeuiller les filets de morue cuits.</t>
  </si>
  <si>
    <t>ajouter la morue effeuillée et l'ail</t>
  </si>
  <si>
    <t>Dans une sauteuse, faire chauffer l'huile d'olive</t>
  </si>
  <si>
    <t>travailler à la spatule</t>
  </si>
  <si>
    <t>(ou travailler directement la morue effeuillée dans la cuve du batteur).</t>
  </si>
  <si>
    <t>Mettre la morue travaillée dans la grande cuve du batteur</t>
  </si>
  <si>
    <t>A la feuille en première vitesse, incorporer progressivement le lait et la crème</t>
  </si>
  <si>
    <t>Éventuellement, mettre au point la consistance en ajoutant du lait, de l'huile d'oli­ve ou de la crème</t>
  </si>
  <si>
    <t>On doit obtenir une pâte homogène et compacte</t>
  </si>
  <si>
    <t>Poivrer et muscader</t>
  </si>
  <si>
    <t xml:space="preserve"> Finir de lier la brandade en ajoutant la purée.</t>
  </si>
  <si>
    <t xml:space="preserve"> Travailler</t>
  </si>
  <si>
    <t xml:space="preserve"> Rectifier la consistance</t>
  </si>
  <si>
    <t>Décanter la préparation</t>
  </si>
  <si>
    <t>Parsemer de parcelles de beurre</t>
  </si>
  <si>
    <t>Saupoudrer d'emmenthal râpé</t>
  </si>
  <si>
    <t xml:space="preserve">Égaliser la surface </t>
  </si>
  <si>
    <t>Dans les 8 bacs GN 1/1 beurrés, répartir la brandade Bénédictine</t>
  </si>
  <si>
    <t>Étager les bacs sur l'échelle de cuisson</t>
  </si>
  <si>
    <t xml:space="preserve"> et gratiner légèrement la surface</t>
  </si>
  <si>
    <t xml:space="preserve"> Passer au four en chaleur sèche à + 170 °C</t>
  </si>
  <si>
    <t>Respecter la procédure de fin de cuisson</t>
  </si>
  <si>
    <t>Stocker en armoire chaude et maintenir à + 63 °C, en attente de consommation.</t>
  </si>
  <si>
    <t>Dresser et servir</t>
  </si>
  <si>
    <t>Détailler chaque bac GN en 12 portions</t>
  </si>
  <si>
    <t>Servir une portion sur chaque assiette et garnir de toasts (facultatif)</t>
  </si>
  <si>
    <t xml:space="preserve">❽ </t>
  </si>
  <si>
    <t>Commentaires</t>
  </si>
  <si>
    <t xml:space="preserve"> La brandade de morue n'est constituée que de poisson</t>
  </si>
  <si>
    <t>C'est à tort que l'on appelle brandade celle additionnée de purée de pomme de terre</t>
  </si>
  <si>
    <t xml:space="preserve"> La brandade de morue peut être accompagnée </t>
  </si>
  <si>
    <t>de pommes de terre à l'anglaise</t>
  </si>
  <si>
    <t>en robe des champs</t>
  </si>
  <si>
    <t>ou de pommes purée à l'huile d'olive</t>
  </si>
  <si>
    <t>et de croûtons frits</t>
  </si>
  <si>
    <t>Cette Méthode de fabrication est citée à titre d'exemple</t>
  </si>
  <si>
    <t>Je vous conseille de faire l'acquisition de l'excellent ouvrage de Michel Grossmann et Alain Le Franc</t>
  </si>
  <si>
    <t>300 Fiches Techniques</t>
  </si>
  <si>
    <t>Éditions BPI 2006</t>
  </si>
  <si>
    <t>EXEMPLE UN PEU PLUS LONG :</t>
  </si>
  <si>
    <t>LA CUISINE DE COLLECTIVITÉ</t>
  </si>
  <si>
    <t>Cuisine et Pâtisserie</t>
  </si>
  <si>
    <t>Quelques expressions</t>
  </si>
  <si>
    <t>vérifier les DLC</t>
  </si>
  <si>
    <t>selectionner le matériel</t>
  </si>
  <si>
    <t>désinfecter le matériel</t>
  </si>
  <si>
    <t>suivre les protocoles</t>
  </si>
  <si>
    <t>laver à grande eau</t>
  </si>
  <si>
    <t>réserver au froid</t>
  </si>
  <si>
    <t>eplucher-laver-désinfecter</t>
  </si>
  <si>
    <t>hacher finement</t>
  </si>
  <si>
    <t>réserver au frais</t>
  </si>
  <si>
    <t>ciseler finement</t>
  </si>
  <si>
    <t>couper en 2</t>
  </si>
  <si>
    <t>préchauffer le four</t>
  </si>
  <si>
    <t>etager les bacs sur l'échelle de cuisson</t>
  </si>
  <si>
    <t>enfourner et cuire</t>
  </si>
  <si>
    <t>rectifier l'assaisonnement</t>
  </si>
  <si>
    <t>dresser sur assiette</t>
  </si>
  <si>
    <t>dresser à la poche</t>
  </si>
  <si>
    <t>refroidir en cellule</t>
  </si>
  <si>
    <t>reserver dans des bacs</t>
  </si>
  <si>
    <t>faire suer</t>
  </si>
  <si>
    <t>faire tremper</t>
  </si>
  <si>
    <t>saler en cours de cuisson</t>
  </si>
  <si>
    <t>rendre onctueux l'appareil</t>
  </si>
  <si>
    <t>débarrasser dans un récipient</t>
  </si>
  <si>
    <t>stocker en chambre froide</t>
  </si>
  <si>
    <t>cuire a feu vif</t>
  </si>
  <si>
    <t>cuire à couvert</t>
  </si>
  <si>
    <t>répartir le fond de cuisson</t>
  </si>
  <si>
    <t>adjoindre de la creme</t>
  </si>
  <si>
    <t>vérifier la consistance</t>
  </si>
  <si>
    <t>mélanger et porter à ébullition</t>
  </si>
  <si>
    <t>napper de sauce</t>
  </si>
  <si>
    <t>cuire à la vapeur</t>
  </si>
  <si>
    <t>cuire sans coloration</t>
  </si>
  <si>
    <t>cuire à feu doux</t>
  </si>
  <si>
    <t>piquer la sonde à cœur</t>
  </si>
  <si>
    <t>filmer et stocker en chambre froide</t>
  </si>
  <si>
    <t>maintenir à température + 63°C</t>
  </si>
  <si>
    <t>maintenir au froid + 3°C maxi</t>
  </si>
  <si>
    <t>cuire légèrement croquant</t>
  </si>
  <si>
    <t>lustrer à l'huie</t>
  </si>
  <si>
    <t>servir tiède</t>
  </si>
  <si>
    <t>égoutter et débarrasser</t>
  </si>
  <si>
    <t>rafraichir et égoutter</t>
  </si>
  <si>
    <t>cuire à l'eau salée</t>
  </si>
  <si>
    <t>reviser l'assaisonnement</t>
  </si>
  <si>
    <t>beurrer grassement</t>
  </si>
  <si>
    <t>réduire le vin</t>
  </si>
  <si>
    <t>lier la cuisson</t>
  </si>
  <si>
    <t>passer la sauce</t>
  </si>
  <si>
    <t>crémer-réduire</t>
  </si>
  <si>
    <t>mouiller au vin blanc</t>
  </si>
  <si>
    <t>étuver au beurre</t>
  </si>
  <si>
    <t>blanchir-rafraichir-couper</t>
  </si>
  <si>
    <t>griller et finir au four</t>
  </si>
  <si>
    <t>faire sauter vivement</t>
  </si>
  <si>
    <t>finir de cuire</t>
  </si>
  <si>
    <t>saupoudrer légèrement</t>
  </si>
  <si>
    <t>passer au four très chaud</t>
  </si>
  <si>
    <t>arroser de beurre noisette</t>
  </si>
  <si>
    <t>trier et tremper</t>
  </si>
  <si>
    <t>laisser cuire</t>
  </si>
  <si>
    <t>sauter au beurre et à l'huile</t>
  </si>
  <si>
    <t>dégraisser en partie</t>
  </si>
  <si>
    <t>déglacer au vin blanc</t>
  </si>
  <si>
    <t xml:space="preserve">arroser de liqueur </t>
  </si>
  <si>
    <t>cuire à four moyen</t>
  </si>
  <si>
    <t>disperser au fouet</t>
  </si>
  <si>
    <t>porter à ébullition</t>
  </si>
  <si>
    <t>ajouter dans l'ordre les autres éléments</t>
  </si>
  <si>
    <t>mixer et passer au chinois</t>
  </si>
  <si>
    <t>maintenir au bain marie + 65°C</t>
  </si>
  <si>
    <t>incorporer dans la sauce</t>
  </si>
  <si>
    <t>désinfecter le poste de travail</t>
  </si>
  <si>
    <t>FICHE DE PROGRESSION</t>
  </si>
  <si>
    <t>Vous avez le choix ou vous conservez la progression à côté de la fiche recette</t>
  </si>
  <si>
    <t>ou vous COUPEZ la progression pour la coller SOUS la fiche recette</t>
  </si>
  <si>
    <t xml:space="preserve">VOCABULAIRE PROFESSIONNEL " CUISINE DE COMPOSITION" </t>
  </si>
  <si>
    <t>VOCABULAIRE PROFESSIONNEL "La CUISINE DE REFERENCE" Michel MAINCENT</t>
  </si>
  <si>
    <t>①</t>
  </si>
  <si>
    <t>②</t>
  </si>
  <si>
    <t>③</t>
  </si>
  <si>
    <t>④</t>
  </si>
  <si>
    <t>⑤</t>
  </si>
  <si>
    <t>Ajouter</t>
  </si>
  <si>
    <t>⑥</t>
  </si>
  <si>
    <t>Dorer</t>
  </si>
  <si>
    <t>⑦</t>
  </si>
  <si>
    <t>❽</t>
  </si>
  <si>
    <t>Lustrer</t>
  </si>
  <si>
    <t>Indications packaging</t>
  </si>
  <si>
    <t>Jeter</t>
  </si>
  <si>
    <t>Refroidir</t>
  </si>
  <si>
    <t>⑧</t>
  </si>
  <si>
    <t>⑨</t>
  </si>
  <si>
    <t>Chemiser</t>
  </si>
  <si>
    <t>⑩</t>
  </si>
  <si>
    <t>❿</t>
  </si>
  <si>
    <t>⑪</t>
  </si>
  <si>
    <t>Tamponner</t>
  </si>
  <si>
    <t>⓫</t>
  </si>
  <si>
    <t>⑫</t>
  </si>
  <si>
    <t>⑬</t>
  </si>
  <si>
    <t>⑭</t>
  </si>
  <si>
    <t>Tourner</t>
  </si>
  <si>
    <t>⑮</t>
  </si>
  <si>
    <t>⓬</t>
  </si>
  <si>
    <t>⑯</t>
  </si>
  <si>
    <t>⑰</t>
  </si>
  <si>
    <t>⓭</t>
  </si>
  <si>
    <t>⑱</t>
  </si>
  <si>
    <t>⓮</t>
  </si>
  <si>
    <t>⑲</t>
  </si>
  <si>
    <t>⓯</t>
  </si>
  <si>
    <t>⓰</t>
  </si>
  <si>
    <t>Corser</t>
  </si>
  <si>
    <t>⓱</t>
  </si>
  <si>
    <t>⓲</t>
  </si>
  <si>
    <t>⓳</t>
  </si>
  <si>
    <t>⓴</t>
  </si>
  <si>
    <t>Puncher</t>
  </si>
  <si>
    <t>Gommer</t>
  </si>
  <si>
    <t>Rafraîchir</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</si>
  <si>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</si>
  <si>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</si>
  <si>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</si>
  <si>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</si>
  <si>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</si>
  <si>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</si>
  <si>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</si>
  <si>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</si>
  <si>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</si>
  <si>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</si>
  <si>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</si>
  <si>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</si>
  <si>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</si>
  <si>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</si>
  <si>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</si>
  <si>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</si>
  <si>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</si>
  <si>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</si>
  <si>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</si>
  <si>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</si>
  <si>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</si>
  <si>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</si>
  <si>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</si>
  <si>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</si>
  <si>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</si>
  <si>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</si>
  <si>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</si>
  <si>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Protéines</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</si>
  <si>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</si>
  <si>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</si>
  <si>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</si>
  <si>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</si>
  <si>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</si>
  <si>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</si>
  <si>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</si>
  <si>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</si>
  <si>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</si>
  <si>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</si>
  <si>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</si>
  <si>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</si>
  <si>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</si>
  <si>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</si>
  <si>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</si>
  <si>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</si>
  <si>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</si>
  <si>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</si>
  <si>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</si>
  <si>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</si>
  <si>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</si>
  <si>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</si>
  <si>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</si>
  <si>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</si>
  <si>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</si>
  <si>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</si>
  <si>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</si>
  <si>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</si>
  <si>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</si>
  <si>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</si>
  <si>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</si>
  <si>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</si>
  <si>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</si>
  <si>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</si>
  <si>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</si>
  <si>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</si>
  <si>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</si>
  <si>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</si>
  <si>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</si>
  <si>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</si>
  <si>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</si>
  <si>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</si>
  <si>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</si>
  <si>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</si>
  <si>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</si>
  <si>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</si>
  <si>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</si>
  <si>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</si>
  <si>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</si>
  <si>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</si>
  <si>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</si>
  <si>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</si>
  <si>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</si>
  <si>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</si>
  <si>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</si>
  <si>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</si>
  <si>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</si>
  <si>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</si>
  <si>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</si>
  <si>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</si>
  <si>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</si>
  <si>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</si>
  <si>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</si>
  <si>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</si>
  <si>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</si>
  <si>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</si>
  <si>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</si>
  <si>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</si>
  <si>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</si>
  <si>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</si>
  <si>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</si>
  <si>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</si>
  <si>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</si>
  <si>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</si>
  <si>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</si>
  <si>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</si>
  <si>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</si>
  <si>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</si>
  <si>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</si>
  <si>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</si>
  <si>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</si>
  <si>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</si>
  <si>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</si>
  <si>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</si>
  <si>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</si>
  <si>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</si>
  <si>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</si>
  <si>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</si>
  <si>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</si>
  <si>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</si>
  <si>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</si>
  <si>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</si>
  <si>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</si>
  <si>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</si>
  <si>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</si>
  <si>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</si>
  <si>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</si>
  <si>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</si>
  <si>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</si>
  <si>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</si>
  <si>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</si>
  <si>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</si>
  <si>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</si>
  <si>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</si>
  <si>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</si>
  <si>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</si>
  <si>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</si>
  <si>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</si>
  <si>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</si>
  <si>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</si>
  <si>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</si>
  <si>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</si>
  <si>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</si>
  <si>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</si>
  <si>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</si>
  <si>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</si>
  <si>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</si>
  <si>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</si>
  <si>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</si>
  <si>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</si>
  <si>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</si>
  <si>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</si>
  <si>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</si>
  <si>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</si>
  <si>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</si>
  <si>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</si>
  <si>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</si>
  <si>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</si>
  <si>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</si>
  <si>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</si>
  <si>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</si>
  <si>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</si>
  <si>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</si>
  <si>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</si>
  <si>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</si>
  <si>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</si>
  <si>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</si>
  <si>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</si>
  <si>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</si>
  <si>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</si>
  <si>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</si>
  <si>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</si>
  <si>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</si>
  <si>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</si>
  <si>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lien &gt;</t>
  </si>
  <si>
    <t>Les unités pifométriques</t>
  </si>
  <si>
    <t>un lien rompu ou devenu obsolète…..pas de panique…Google saura vous retrouver un document équivalent</t>
  </si>
  <si>
    <t>!</t>
  </si>
  <si>
    <t>Arial</t>
  </si>
  <si>
    <t>ARIAL</t>
  </si>
  <si>
    <t>CALIBRI</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</si>
  <si>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</si>
  <si>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</si>
  <si>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</si>
  <si>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</si>
  <si>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</si>
  <si>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</si>
  <si>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</si>
  <si>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</si>
  <si>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</si>
  <si>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</si>
  <si>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</si>
  <si>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</si>
  <si>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</si>
  <si>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</si>
  <si>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</si>
  <si>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</si>
  <si>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</si>
  <si>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</si>
  <si>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</si>
  <si>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</si>
  <si>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</si>
  <si>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</si>
  <si>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</si>
  <si>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</si>
  <si>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</si>
  <si>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</si>
  <si>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</si>
  <si>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</si>
  <si>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</si>
  <si>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</si>
  <si>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</si>
  <si>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</si>
  <si>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&amp;</t>
  </si>
  <si>
    <t>@</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</si>
  <si>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</si>
  <si>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</si>
  <si>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</si>
  <si>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</si>
  <si>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</si>
  <si>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</si>
  <si>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</si>
  <si>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</si>
  <si>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</si>
  <si>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</si>
  <si>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</si>
  <si>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</si>
  <si>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</si>
  <si>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</si>
  <si>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</si>
  <si>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</si>
  <si>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</si>
  <si>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</si>
  <si>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</si>
  <si>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</si>
  <si>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t</t>
  </si>
  <si>
    <t>u</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</si>
  <si>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</si>
  <si>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</si>
  <si>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</si>
  <si>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</si>
  <si>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</si>
  <si>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</si>
  <si>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</si>
  <si>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</si>
  <si>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</si>
  <si>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</si>
  <si>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</si>
  <si>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</si>
  <si>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</si>
  <si>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p</t>
  </si>
  <si>
    <t>largeur colonne</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</si>
  <si>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</si>
  <si>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</si>
  <si>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</si>
  <si>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</si>
  <si>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t>
  </si>
  <si>
    <t>Denrées</t>
  </si>
  <si>
    <t xml:space="preserve">Convertissez tout de suite les volumes en poids sur la base de 1L = 1Kg </t>
  </si>
  <si>
    <t>Formule :</t>
  </si>
  <si>
    <t xml:space="preserve">Quantité de chaque produit  </t>
  </si>
  <si>
    <t>Cela demande un peu plus d'attention que pour le service à la portion</t>
  </si>
  <si>
    <t>les poids - les cuillères à café le nombre de pièces : tout est mélangé</t>
  </si>
  <si>
    <t>EPURER UN TEXTE</t>
  </si>
  <si>
    <t>annule ou remplace les versions précédentes</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</si>
  <si>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</si>
  <si>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</si>
  <si>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</si>
  <si>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</si>
  <si>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</si>
  <si>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</si>
  <si>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</si>
  <si>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</si>
  <si>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</si>
  <si>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</si>
  <si>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</si>
  <si>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</si>
  <si>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</si>
  <si>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</si>
  <si>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</si>
  <si>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</si>
  <si>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</si>
  <si>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</si>
  <si>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et collez ce texte dans la ligne suivante</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</si>
  <si>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</si>
  <si>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</si>
  <si>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</si>
  <si>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</si>
  <si>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</si>
  <si>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</si>
  <si>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</si>
  <si>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</si>
  <si>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</si>
  <si>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</si>
  <si>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</si>
  <si>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</si>
  <si>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</si>
  <si>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</si>
  <si>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</si>
  <si>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</si>
  <si>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</si>
  <si>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</si>
  <si>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</si>
  <si>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</si>
  <si>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</si>
  <si>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</si>
  <si>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</si>
  <si>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</si>
  <si>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</si>
  <si>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</si>
  <si>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</si>
  <si>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</si>
  <si>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</si>
  <si>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</si>
  <si>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</si>
  <si>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</si>
  <si>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</si>
  <si>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</si>
  <si>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</si>
  <si>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</si>
  <si>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</si>
  <si>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</si>
  <si>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</si>
  <si>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</si>
  <si>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</si>
  <si>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</si>
  <si>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</si>
  <si>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</si>
  <si>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</si>
  <si>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</si>
  <si>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</si>
  <si>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</si>
  <si>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</si>
  <si>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</si>
  <si>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</si>
  <si>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</si>
  <si>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</si>
  <si>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</si>
  <si>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</si>
  <si>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</si>
  <si>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</si>
  <si>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</si>
  <si>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</si>
  <si>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</si>
  <si>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</si>
  <si>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</si>
  <si>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</si>
  <si>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</si>
  <si>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</si>
  <si>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</si>
  <si>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</si>
  <si>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</si>
  <si>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</si>
  <si>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</si>
  <si>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</si>
  <si>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</si>
  <si>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</si>
  <si>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</si>
  <si>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</si>
  <si>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</si>
  <si>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</si>
  <si>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</si>
  <si>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</si>
  <si>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</si>
  <si>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</si>
  <si>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</si>
  <si>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SERVICE AU POIDS Explication</t>
  </si>
  <si>
    <t>Utilitaire pour "nettoyer" du texte</t>
  </si>
  <si>
    <t>Et voila…c'est pas compliqué…...Transmettez  "vos savoir faire"  peu importe qui les récupère;</t>
  </si>
  <si>
    <t>pourvu qu'un plus grand nombre puisse en bénéficier.</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</si>
  <si>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</si>
  <si>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</si>
  <si>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</si>
  <si>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</si>
  <si>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</si>
  <si>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</si>
  <si>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</si>
  <si>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</si>
  <si>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</si>
  <si>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</si>
  <si>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</si>
  <si>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</si>
  <si>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</si>
  <si>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</si>
  <si>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</si>
  <si>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</si>
  <si>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</si>
  <si>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</si>
  <si>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</si>
  <si>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</si>
  <si>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</si>
  <si>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</si>
  <si>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</si>
  <si>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</si>
  <si>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</si>
  <si>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</si>
  <si>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</si>
  <si>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</si>
  <si>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</si>
  <si>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</si>
  <si>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</si>
  <si>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</si>
  <si>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</si>
  <si>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</si>
  <si>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</si>
  <si>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</si>
  <si>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</si>
  <si>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Joël LEBOUCHER …Octobre 2015</t>
  </si>
  <si>
    <t>⓪①②③④⑤⑥⑦⑧⑨⑩⑪⑫⑬⑭⑮⑯⑰⑱⑲⑳</t>
  </si>
  <si>
    <t>couleur de police blanc sur fond gris à modifier pour vos documents</t>
  </si>
  <si>
    <t>⓿❶❷❸❹❺❻❼❽❾❿⓫⓬⓭⓮⓯⓰⓱⓲⓳⓴</t>
  </si>
  <si>
    <t>Je remercie chaleureusement les internautes passionnés qui élaborent et proposent des formules et fonctions imbriquées</t>
  </si>
  <si>
    <t xml:space="preserve"> &gt;</t>
  </si>
  <si>
    <t xml:space="preserve">Quelques format - formules et fonctions </t>
  </si>
  <si>
    <t>pour vous aider dans la conception de vos documents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</si>
  <si>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</si>
  <si>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</si>
  <si>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</si>
  <si>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</si>
  <si>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</si>
  <si>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</si>
  <si>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</si>
  <si>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</si>
  <si>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</si>
  <si>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</si>
  <si>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</si>
  <si>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</si>
  <si>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</si>
  <si>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</si>
  <si>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</si>
  <si>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</si>
  <si>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</si>
  <si>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</si>
  <si>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</si>
  <si>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</si>
  <si>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</si>
  <si>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</si>
  <si>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</si>
  <si>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</si>
  <si>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</si>
  <si>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Auteur &gt;</t>
  </si>
  <si>
    <t xml:space="preserve">Poids </t>
  </si>
  <si>
    <t>kg</t>
  </si>
  <si>
    <t>❷ Unités</t>
  </si>
  <si>
    <t>Récap du Mode d'emploi  de la fiche recette</t>
  </si>
  <si>
    <t>Exep. 3 œufs de 50</t>
  </si>
  <si>
    <t>ou œufs liquides 150</t>
  </si>
  <si>
    <t>❷ Unités - Poids</t>
  </si>
  <si>
    <t>❸ Quoi</t>
  </si>
  <si>
    <t>jaunes d'œufs</t>
  </si>
  <si>
    <t>jaunes</t>
  </si>
  <si>
    <t>❸ Quoi (œufs.zestes.Cuillères.Kg)</t>
  </si>
  <si>
    <t>Collez l'ensemble de ces cellules dans votre document et ajoutez des lignes. N'oubliez pas de figer par  votre plage</t>
  </si>
  <si>
    <t>SUBSTITUE(K14;E9;"")</t>
  </si>
  <si>
    <t>SUBSTITUE(E14;F9;"")</t>
  </si>
  <si>
    <t>SUBSTITUE(F14;G9;"")</t>
  </si>
  <si>
    <t xml:space="preserve">SAISISSEZ LE NOM DE LA RECETTE </t>
  </si>
  <si>
    <t>CETTE RECETTE EST A CLASSER DANS QUELLE FAMILLE</t>
  </si>
  <si>
    <t>Largeurs de colonnes</t>
  </si>
  <si>
    <t>❹  l'Auteur à prévu sa recette pour combien de portions</t>
  </si>
  <si>
    <t xml:space="preserve">❺ A dupliquer pour combien </t>
  </si>
  <si>
    <t>❺ A dupliquer pour</t>
  </si>
  <si>
    <t>⑥ Le poids de votre portion en g</t>
  </si>
  <si>
    <t>⑧ AUTEUR  : ? Et  Constituant de quelle recette ?</t>
  </si>
  <si>
    <t>⑧ Constituant de quelle recette ? une pâtisserie est souvent composée de recettes filles  attachées à une recette Mère</t>
  </si>
  <si>
    <t>⑧ AUTEUR  : ?</t>
  </si>
  <si>
    <t>Ces documents sont les fruits :</t>
  </si>
  <si>
    <t>de mon expérience et des utilitaires de la restauration collective</t>
  </si>
  <si>
    <t xml:space="preserve">de formules et fonctions Excel mises sur le net par des passionnés </t>
  </si>
  <si>
    <t>Mise à jour du 2 Décembre 2021</t>
  </si>
  <si>
    <t>A vous de les faire évoluer  et de les modifier pour votre utilisation.......</t>
  </si>
  <si>
    <t>Adresse PC</t>
  </si>
  <si>
    <t>CONTENU DU CLASSEUR</t>
  </si>
  <si>
    <t>la numérotation est automatique</t>
  </si>
  <si>
    <t>lorsque vous saisissez du texte</t>
  </si>
  <si>
    <t>si vous ne voulez pas de numérotation</t>
  </si>
  <si>
    <t>SI(ESTVIDE(#REF!);#REF!;#REF!*#REF!)</t>
  </si>
  <si>
    <t>Supprimez les erreurs #REF! dans la barre de formule</t>
  </si>
  <si>
    <t>Formats-Formules-Fonctions</t>
  </si>
  <si>
    <t>Poids fruits et légumes</t>
  </si>
  <si>
    <t>Vocabulaire</t>
  </si>
  <si>
    <t>Épurer un texte</t>
  </si>
  <si>
    <t>Je vous en souhaite une bonne utilisation</t>
  </si>
  <si>
    <t>à vous de faire évoluer ces documents et de les transmettre sur le net.</t>
  </si>
  <si>
    <t xml:space="preserve">Transmettez votre savoir et votre savoir faire </t>
  </si>
  <si>
    <t>peu importe qui les récupère; pourvu qu'un plus grand nombre puisse en bénéficier.</t>
  </si>
  <si>
    <t>Joël LEBOUCHER …Octobre 2015 actualisé en décembre 2021</t>
  </si>
  <si>
    <t>⑨ total saisi &gt;</t>
  </si>
  <si>
    <t>⑨ &gt;</t>
  </si>
  <si>
    <t>soyez concis 1 verbe = 1 action</t>
  </si>
  <si>
    <t>Utilisez le vocabulaire professionnel</t>
  </si>
  <si>
    <t>Si vous voulez coller ces progressions sur une autre feuille ou un autre document procédez comme suit</t>
  </si>
  <si>
    <t>Cliquez sur ICI et déportez vous vers la droite pour sélectionner le document</t>
  </si>
  <si>
    <t>Cilc droit de la souris choisissez Copier</t>
  </si>
  <si>
    <t>positionnez vous dans votre nouveau document puis</t>
  </si>
  <si>
    <t>clic droit choisir 123 pour coller les valeurs</t>
  </si>
  <si>
    <t>puis de nouveau clic droit pour coller la Mise en forme R</t>
  </si>
  <si>
    <t>ensuite ajustez la largeur des colonnes</t>
  </si>
  <si>
    <t>FIN</t>
  </si>
  <si>
    <t>Les fiches de progression ont des liaisons avec les recettes pour vous éviter de faire de la ressaisie</t>
  </si>
  <si>
    <t xml:space="preserve">Si vous supprimez des lignes inutiles </t>
  </si>
  <si>
    <t xml:space="preserve"> Cellule ⑨</t>
  </si>
  <si>
    <t>Vous avez la possibilité de raccourcir les fiches</t>
  </si>
  <si>
    <t>⑥ Poids de votre portion en g</t>
  </si>
  <si>
    <t>⑦ Poids à fabriquer</t>
  </si>
  <si>
    <t xml:space="preserve">⑦ Poids à fabriquer en fonction du grammage saisi en  ⑥ </t>
  </si>
  <si>
    <t xml:space="preserve">dans cette colonne </t>
  </si>
  <si>
    <t>saisissez votre texte dans cette colonne ou les suivantes</t>
  </si>
  <si>
    <t>&gt;</t>
  </si>
  <si>
    <t>&lt;fonction   CELLULE("largeur";Q1)</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</si>
  <si>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</si>
  <si>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</si>
  <si>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</si>
  <si>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</si>
  <si>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</si>
  <si>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</si>
  <si>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c'est pourquoi ② vous avez 2 colonnes 1 pour les (unités ou quantités)  l'autre pour les poids</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</si>
  <si>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</si>
  <si>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</si>
  <si>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</si>
  <si>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</si>
  <si>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</si>
  <si>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</si>
  <si>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</si>
  <si>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¼ de botte de fines herbes -  allez expliquer cela à Excel (0.25)</t>
  </si>
  <si>
    <t>Faites "votre marché" dans vos répertoires et assemblez le tout sur une même feuille Excel</t>
  </si>
  <si>
    <t>½ citron 0.5     ¾ de litre 0.75</t>
  </si>
  <si>
    <t xml:space="preserve">comment copier un "Postit" : cliquez sur la cellule ICI dans l'angle gauche puis déportez la souris vers la droit le postit </t>
  </si>
  <si>
    <t>Exemple</t>
  </si>
  <si>
    <t>est sélectionné  il ne vous reste plus qu'a le copier et le coller dans votre répertoire</t>
  </si>
  <si>
    <t xml:space="preserve">Qt. Auteur </t>
  </si>
  <si>
    <t xml:space="preserve">ne sont "postit" que les fiches avec cellule </t>
  </si>
  <si>
    <t>Liens &gt;</t>
  </si>
  <si>
    <t>Comment créer une Arborescence de dossiers</t>
  </si>
  <si>
    <t>La méthode simple pour classer ses dossiers, fichiers et documents sur son ordinateur</t>
  </si>
  <si>
    <t>¼ de botte de fines herbe</t>
  </si>
  <si>
    <t>bottes</t>
  </si>
  <si>
    <t>Organiser vos documents (nommer, stocker, classer…)</t>
  </si>
  <si>
    <t>½ citron</t>
  </si>
  <si>
    <t>citrons</t>
  </si>
  <si>
    <t>Windows 10 : 15 astuces pour maîtriser l’explorateur de fichiers comme un pro</t>
  </si>
  <si>
    <t>¾ de litre</t>
  </si>
  <si>
    <t>litres</t>
  </si>
  <si>
    <t>Bonne utilisation. A vous de faire évoluer ces documents…et n'hésitez pas à tramsmettre vos savoirs faire……</t>
  </si>
  <si>
    <t>blancs d'œufs de 30g</t>
  </si>
  <si>
    <t>pour aider les jeunes en formation ou donner des idées à vos collègues des métiers de bouche</t>
  </si>
  <si>
    <t>OU jaunes d'œufs liquides</t>
  </si>
  <si>
    <t>Joël Leboucher</t>
  </si>
  <si>
    <t>farine</t>
  </si>
  <si>
    <t>Adaptation 2016 : Joël Leboucher..UPRT "Union des Personnels de la Restauration Territoriale"  membre du réseau RESTAU'CO</t>
  </si>
  <si>
    <t>Traçabilité</t>
  </si>
  <si>
    <t>si vous utilisez cette recette pour une</t>
  </si>
  <si>
    <t>&lt; recette pour CHARLOTTE POIRE CARAMEL</t>
  </si>
  <si>
    <t>autre utilisation vous aurez une traçabilité</t>
  </si>
  <si>
    <t>saissez un nombre la cellule est formatée pour ajouter mn</t>
  </si>
  <si>
    <t>Ce modèle de fiche s'utilise comme un "Postit"</t>
  </si>
  <si>
    <t>Exemples que des recettes sans procédures - des fiches avec procédures en dessous etc..soyez imaginatif</t>
  </si>
  <si>
    <t>Lien internet &gt; vous pouvez coller des liens internet pour retrouver une recette sur le web</t>
  </si>
  <si>
    <t>Saisissez votre texte faire court et concis</t>
  </si>
  <si>
    <t>Recette et progression peuvent être utilisés comme "postits" indépendants.Vous pouvez donc les copier/déplacer comme vous le voulez</t>
  </si>
  <si>
    <t>Si vous supprimez des lignes inutiles pour les fiches 1 - 2 - 3 et 4</t>
  </si>
  <si>
    <t>si bien que vous obtenez un poids total ⑨ complètement faux</t>
  </si>
  <si>
    <t>❹ Référence Auteur</t>
  </si>
  <si>
    <t>X par ce que vous voulez dupliquer ❺</t>
  </si>
  <si>
    <t>Comment utiliser ces documents</t>
  </si>
  <si>
    <t>VOCABULAIRE PROFESSIONNEL    un verbe…une action</t>
  </si>
  <si>
    <t>Le vocabulaire professionnel en pâtisserie</t>
  </si>
  <si>
    <t>En complément vous avez des liens en bas de page</t>
  </si>
  <si>
    <t>Quelques verbes d'action complémentaires</t>
  </si>
  <si>
    <t>accomplir</t>
  </si>
  <si>
    <t>générer</t>
  </si>
  <si>
    <t>http://www.juliemyrtille.com/lexique_du_patissier/</t>
  </si>
  <si>
    <t>Dauber</t>
  </si>
  <si>
    <t>acheter</t>
  </si>
  <si>
    <t>gérer</t>
  </si>
  <si>
    <t>Raccourcir</t>
  </si>
  <si>
    <t>achever</t>
  </si>
  <si>
    <t>identifier</t>
  </si>
  <si>
    <r>
      <t>Abaisse</t>
    </r>
    <r>
      <rPr>
        <sz val="9.9"/>
        <color rgb="FF434343"/>
        <rFont val="Arial"/>
        <family val="2"/>
      </rPr>
      <t> : morceau de pâte que l’on étale au rouleau à une épaisseur voulue</t>
    </r>
  </si>
  <si>
    <t>activer</t>
  </si>
  <si>
    <t>imaginer</t>
  </si>
  <si>
    <r>
      <t>Abaisser</t>
    </r>
    <r>
      <rPr>
        <sz val="9.9"/>
        <color rgb="FF434343"/>
        <rFont val="Arial"/>
        <family val="2"/>
      </rPr>
      <t> : étaler une pâte au rouleau à une épaisseur voulue.</t>
    </r>
  </si>
  <si>
    <t>Farder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</si>
  <si>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</si>
  <si>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</si>
  <si>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</si>
  <si>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Fariner</t>
  </si>
  <si>
    <t>ajuster</t>
  </si>
  <si>
    <t>insérer</t>
  </si>
  <si>
    <r>
      <t>Accoler</t>
    </r>
    <r>
      <rPr>
        <sz val="9.9"/>
        <color rgb="FF434343"/>
        <rFont val="Arial"/>
        <family val="2"/>
      </rPr>
      <t> : réunir, rassembler deux ou plusieurs éléments pour constituer un gâteau, un élément de fabrication ou autre.</t>
    </r>
  </si>
  <si>
    <t>améliorer</t>
  </si>
  <si>
    <t>inspecter</t>
  </si>
  <si>
    <r>
      <t>Appareil</t>
    </r>
    <r>
      <rPr>
        <sz val="9.9"/>
        <color rgb="FF434343"/>
        <rFont val="Arial"/>
        <family val="2"/>
      </rPr>
      <t> : mélange de différentes substances alimentaires entrant dans la composition d’une préparation de pâtisserie.</t>
    </r>
  </si>
  <si>
    <t>Tomber</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</si>
  <si>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</si>
  <si>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</si>
  <si>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</si>
  <si>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Fixer</t>
  </si>
  <si>
    <t>Marquer</t>
  </si>
  <si>
    <t>Torréfier</t>
  </si>
  <si>
    <t>analyser</t>
  </si>
  <si>
    <t>inventer</t>
  </si>
  <si>
    <r>
      <t>Aromatiser</t>
    </r>
    <r>
      <rPr>
        <sz val="9.9"/>
        <color rgb="FF434343"/>
        <rFont val="Arial"/>
        <family val="2"/>
      </rPr>
      <t> : incorporer un arôme ou un aromate à une préparation.</t>
    </r>
  </si>
  <si>
    <t>appliquer</t>
  </si>
  <si>
    <t>inventorier</t>
  </si>
  <si>
    <t>approuver</t>
  </si>
  <si>
    <t>localiser</t>
  </si>
  <si>
    <r>
      <t>Beurrer</t>
    </r>
    <r>
      <rPr>
        <sz val="9.9"/>
        <color rgb="FF434343"/>
        <rFont val="Arial"/>
        <family val="2"/>
      </rPr>
      <t> :</t>
    </r>
  </si>
  <si>
    <t>Aromatiser</t>
  </si>
  <si>
    <t>archiver</t>
  </si>
  <si>
    <t>maintenir</t>
  </si>
  <si>
    <t>– ajouter de beurre à une sauce</t>
  </si>
  <si>
    <t>assembler</t>
  </si>
  <si>
    <t>manier</t>
  </si>
  <si>
    <t>– enduire un moule ou un ustensile de beurre afin d’empêcher les mets d’attacher au fond ou aux parois.</t>
  </si>
  <si>
    <t>Mettre au point</t>
  </si>
  <si>
    <t>Régénérer</t>
  </si>
  <si>
    <t>attacher</t>
  </si>
  <si>
    <t>manœuvrer</t>
  </si>
  <si>
    <t>– incorporer du beurre dans la détrempe d’une pâte feuilletée ou d’une pâte levée feuilletée, pour le tourage.</t>
  </si>
  <si>
    <t>Démouler</t>
  </si>
  <si>
    <t>attribuer</t>
  </si>
  <si>
    <t>mesurer</t>
  </si>
  <si>
    <r>
      <t>Bain-marie</t>
    </r>
    <r>
      <rPr>
        <sz val="9.9"/>
        <color rgb="FF434343"/>
        <rFont val="Arial"/>
        <family val="2"/>
      </rPr>
      <t> : eau plus ou moins chaude dans laquelle on place des récipients contenant des préparations à cuire ou à tenir au chaud.</t>
    </r>
  </si>
  <si>
    <t>Fouetter</t>
  </si>
  <si>
    <t>Relâcher</t>
  </si>
  <si>
    <t>brancher</t>
  </si>
  <si>
    <t>mettre</t>
  </si>
  <si>
    <r>
      <t>Battre</t>
    </r>
    <r>
      <rPr>
        <sz val="9.9"/>
        <color rgb="FF434343"/>
        <rFont val="Arial"/>
        <family val="2"/>
      </rPr>
      <t> : agiter vigoureusement une préparation à l’aide d’un fouet, pour la rendre homogène ou lui donner du volume (foisonnement).</t>
    </r>
  </si>
  <si>
    <t>calculer</t>
  </si>
  <si>
    <t>moderniser</t>
  </si>
  <si>
    <r>
      <t>Beurre clarifié</t>
    </r>
    <r>
      <rPr>
        <sz val="9.9"/>
        <color rgb="FF434343"/>
        <rFont val="Arial"/>
        <family val="2"/>
      </rPr>
      <t> : beurre fondu et décanté dont on a éliminé de la caséine et du petit lait.</t>
    </r>
  </si>
  <si>
    <t>Fourrer</t>
  </si>
  <si>
    <t>Modeler</t>
  </si>
  <si>
    <t>cataloguer</t>
  </si>
  <si>
    <t>monter</t>
  </si>
  <si>
    <r>
      <t>Beurre en pommade</t>
    </r>
    <r>
      <rPr>
        <sz val="9.9"/>
        <color rgb="FF434343"/>
        <rFont val="Arial"/>
        <family val="2"/>
      </rPr>
      <t> : beurre ramolli ayant la consistance d’une pommade.</t>
    </r>
  </si>
  <si>
    <t>Moiner</t>
  </si>
  <si>
    <t>Upériser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</si>
  <si>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</si>
  <si>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</si>
  <si>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</si>
  <si>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chercher</t>
  </si>
  <si>
    <t>nettoyer</t>
  </si>
  <si>
    <r>
      <t>Blanchir</t>
    </r>
    <r>
      <rPr>
        <sz val="9.9"/>
        <color rgb="FF434343"/>
        <rFont val="Arial"/>
        <family val="2"/>
      </rPr>
      <t> : travailler ensemble le jaune d’œuf et le sucre au fouet jusqu’à ce que le mélange devienne mousseux.</t>
    </r>
  </si>
  <si>
    <t>Fraser</t>
  </si>
  <si>
    <t>classifier</t>
  </si>
  <si>
    <t>optimiser</t>
  </si>
  <si>
    <r>
      <t>Bouler</t>
    </r>
    <r>
      <rPr>
        <sz val="9.9"/>
        <color rgb="FF434343"/>
        <rFont val="Arial"/>
        <family val="2"/>
      </rPr>
      <t> : façonner à la main une pâte pour lui donner la forme d’une boule.</t>
    </r>
  </si>
  <si>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</si>
  <si>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</si>
  <si>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</si>
  <si>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Détailler</t>
  </si>
  <si>
    <t>Réserver</t>
  </si>
  <si>
    <t>compiler</t>
  </si>
  <si>
    <t>organiser</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</si>
  <si>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</si>
  <si>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</si>
  <si>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</si>
  <si>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</si>
  <si>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Brûler</t>
  </si>
  <si>
    <t>Mousser</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</si>
  <si>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</si>
  <si>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</si>
  <si>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</si>
  <si>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Retomber</t>
  </si>
  <si>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</si>
  <si>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</si>
  <si>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</si>
  <si>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Gerber</t>
  </si>
  <si>
    <t>consigner</t>
  </si>
  <si>
    <t>prévoir</t>
  </si>
  <si>
    <r>
      <t>Caraméliser </t>
    </r>
    <r>
      <rPr>
        <sz val="9.9"/>
        <color rgb="FF434343"/>
        <rFont val="Arial"/>
        <family val="2"/>
      </rPr>
      <t>: enduire un moule ou une pâtisserie de sucre cuit au caramel.</t>
    </r>
  </si>
  <si>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</si>
  <si>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</si>
  <si>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</si>
  <si>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</si>
  <si>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Doubler</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</si>
  <si>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</si>
  <si>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</si>
  <si>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</si>
  <si>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</si>
  <si>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Panacher</t>
  </si>
  <si>
    <t>Rioler</t>
  </si>
  <si>
    <t>contrôler</t>
  </si>
  <si>
    <t>rebâtir</t>
  </si>
  <si>
    <r>
      <t>Chiqueter</t>
    </r>
    <r>
      <rPr>
        <sz val="9.9"/>
        <color rgb="FF434343"/>
        <rFont val="Arial"/>
        <family val="2"/>
      </rPr>
      <t> : tailler le tour d’une pièce de feuilletage avant la cuisson avec la lame d’un couteau pour lui donner un aspect particulier.</t>
    </r>
  </si>
  <si>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</si>
  <si>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</si>
  <si>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</si>
  <si>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Cerner</t>
  </si>
  <si>
    <t>créer</t>
  </si>
  <si>
    <t>reconstruire</t>
  </si>
  <si>
    <r>
      <t>Corner</t>
    </r>
    <r>
      <rPr>
        <sz val="9.9"/>
        <color rgb="FF434343"/>
        <rFont val="Arial"/>
        <family val="2"/>
      </rPr>
      <t> : utiliser une corne à l’intérieur d’un  récipient pour récupérer le maximum d’appareil.</t>
    </r>
  </si>
  <si>
    <t>Parer</t>
  </si>
  <si>
    <t>creuser</t>
  </si>
  <si>
    <t>réduire</t>
  </si>
  <si>
    <r>
      <t>Corps</t>
    </r>
    <r>
      <rPr>
        <sz val="9.9"/>
        <color rgb="FF434343"/>
        <rFont val="Arial"/>
        <family val="2"/>
      </rPr>
      <t> : terme appliqué à une pâte pour désigner son élasticité, sa résistance après son pétrissage, résultant de la formation de gluten.</t>
    </r>
  </si>
  <si>
    <t>Ebaucher</t>
  </si>
  <si>
    <t>Rouler</t>
  </si>
  <si>
    <t>cultiver</t>
  </si>
  <si>
    <t>régler</t>
  </si>
  <si>
    <r>
      <t>Corser</t>
    </r>
    <r>
      <rPr>
        <sz val="9.9"/>
        <color rgb="FF434343"/>
        <rFont val="Arial"/>
        <family val="2"/>
      </rPr>
      <t> : donner de l’élasticité à une pâte  en la pétrissant davantage.</t>
    </r>
  </si>
  <si>
    <t>Roussir</t>
  </si>
  <si>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</si>
  <si>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</si>
  <si>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</si>
  <si>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décharger</t>
  </si>
  <si>
    <t>remodeler</t>
  </si>
  <si>
    <r>
      <t>Crémer</t>
    </r>
    <r>
      <rPr>
        <sz val="9.9"/>
        <color rgb="FF434343"/>
        <rFont val="Arial"/>
        <family val="2"/>
      </rPr>
      <t> : travailler une matière grasse seule ou avec du sucre, afin de lui donner la consistance d’une crème.</t>
    </r>
  </si>
  <si>
    <t>Echauder</t>
  </si>
  <si>
    <t>Pasteuriser</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</si>
  <si>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</si>
  <si>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</si>
  <si>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</si>
  <si>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Chevaucher</t>
  </si>
  <si>
    <t>Huiler</t>
  </si>
  <si>
    <t>documenter</t>
  </si>
  <si>
    <t>rénover</t>
  </si>
  <si>
    <t>écouler</t>
  </si>
  <si>
    <t>réorganiser</t>
  </si>
  <si>
    <r>
      <t>Décercler </t>
    </r>
    <r>
      <rPr>
        <sz val="9.9"/>
        <color rgb="FF434343"/>
        <rFont val="Arial"/>
        <family val="2"/>
      </rPr>
      <t>: retirer avec précaution le cercle d’un fond de tarte ou d’un entremet.</t>
    </r>
  </si>
  <si>
    <t>Peser</t>
  </si>
  <si>
    <t>écrire</t>
  </si>
  <si>
    <t>réparer</t>
  </si>
  <si>
    <r>
      <t>Décoction </t>
    </r>
    <r>
      <rPr>
        <sz val="9.9"/>
        <color rgb="FF434343"/>
        <rFont val="Arial"/>
        <family val="2"/>
      </rPr>
      <t>: solution obtenue par l’action prolongée de l’eau bouillante sur une plante aromatique.</t>
    </r>
  </si>
  <si>
    <t>Imbiber</t>
  </si>
  <si>
    <t>Pétrir</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</si>
  <si>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</si>
  <si>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</si>
  <si>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</si>
  <si>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Saumurer</t>
  </si>
  <si>
    <t>effectuer</t>
  </si>
  <si>
    <t>réviser</t>
  </si>
  <si>
    <r>
      <t>Détailler</t>
    </r>
    <r>
      <rPr>
        <sz val="9.9"/>
        <color rgb="FF434343"/>
        <rFont val="Arial"/>
        <family val="2"/>
      </rPr>
      <t> : découper des morceaux de pâte de forme bien déterminée dans une abaisse de pâte, à l’aide d’un couteau ou d’un découpoir.</t>
    </r>
  </si>
  <si>
    <t>Clouter</t>
  </si>
  <si>
    <t>élaborer</t>
  </si>
  <si>
    <t>revoir</t>
  </si>
  <si>
    <r>
      <t>Détrempe</t>
    </r>
    <r>
      <rPr>
        <sz val="9.9"/>
        <color rgb="FF434343"/>
        <rFont val="Arial"/>
        <family val="2"/>
      </rPr>
      <t> : mélange de farine, d’eau et de sel servant de base à la pâte feuilleté et à la pâte levée feuilleté.</t>
    </r>
  </si>
  <si>
    <t>emplir</t>
  </si>
  <si>
    <t>sensibiliser</t>
  </si>
  <si>
    <t>Infuser</t>
  </si>
  <si>
    <t>Plaquer</t>
  </si>
  <si>
    <t>employer</t>
  </si>
  <si>
    <t>simplifier</t>
  </si>
  <si>
    <r>
      <t>Écumer </t>
    </r>
    <r>
      <rPr>
        <sz val="9.9"/>
        <color rgb="FF434343"/>
        <rFont val="Arial"/>
        <family val="2"/>
      </rPr>
      <t>: c’est éliminer les impuretés qui se forment à la surface de cuisson de sucre, confitures, gelées à l’aide d’une écumoire.</t>
    </r>
  </si>
  <si>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</si>
  <si>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</si>
  <si>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</si>
  <si>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</si>
  <si>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</si>
  <si>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</si>
  <si>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Emonder</t>
  </si>
  <si>
    <t>Siroper</t>
  </si>
  <si>
    <t>envoyer</t>
  </si>
  <si>
    <t>superviser</t>
  </si>
  <si>
    <r>
      <t>Évider</t>
    </r>
    <r>
      <rPr>
        <sz val="9.9"/>
        <color rgb="FF434343"/>
        <rFont val="Arial"/>
        <family val="2"/>
      </rPr>
      <t> : éliminer, extraire l’intérieur de certains fruits (ex : citrons, orange).</t>
    </r>
  </si>
  <si>
    <t>Émulsionner</t>
  </si>
  <si>
    <t>Poudrer</t>
  </si>
  <si>
    <t>Siroter</t>
  </si>
  <si>
    <t>ériger</t>
  </si>
  <si>
    <t>surveiller</t>
  </si>
  <si>
    <t>établir</t>
  </si>
  <si>
    <t>tester</t>
  </si>
  <si>
    <r>
      <t>Façonner </t>
    </r>
    <r>
      <rPr>
        <sz val="9.9"/>
        <color rgb="FF434343"/>
        <rFont val="Arial"/>
        <family val="2"/>
      </rPr>
      <t>: c’est donner une forme  particulière à toute sortes de pâtes par un travail manuel ou mécanique avant cuisson.</t>
    </r>
  </si>
  <si>
    <t>Larder</t>
  </si>
  <si>
    <t>Sonder</t>
  </si>
  <si>
    <t>étendre</t>
  </si>
  <si>
    <t>transformer</t>
  </si>
  <si>
    <r>
      <t>Festonner </t>
    </r>
    <r>
      <rPr>
        <sz val="9.9"/>
        <color rgb="FF434343"/>
        <rFont val="Arial"/>
        <family val="2"/>
      </rPr>
      <t>: constituer des bordures décoratives ou des formes arrondies sur des pâtisseries (ex : pithiviers, tartelette…).</t>
    </r>
  </si>
  <si>
    <t>examiner</t>
  </si>
  <si>
    <t>trier</t>
  </si>
  <si>
    <r>
      <t>Fleurer </t>
    </r>
    <r>
      <rPr>
        <sz val="9.9"/>
        <color rgb="FF434343"/>
        <rFont val="Arial"/>
        <family val="2"/>
      </rPr>
      <t>: saupoudrer de farine un tour, une plaque ou un moule afin d’empêcher certaines préparations de coller.</t>
    </r>
  </si>
  <si>
    <t>Equeter</t>
  </si>
  <si>
    <t>Lever</t>
  </si>
  <si>
    <t>exécuter</t>
  </si>
  <si>
    <t>utiliser</t>
  </si>
  <si>
    <r>
      <t>Foncer </t>
    </r>
    <r>
      <rPr>
        <sz val="9.9"/>
        <color rgb="FF434343"/>
        <rFont val="Arial"/>
        <family val="2"/>
      </rPr>
      <t>: tapisser l’intérieur d’un moule ou d’un cercle avec de la pâte, pour qu’elle épouse parfaitement sa forme.</t>
    </r>
  </si>
  <si>
    <t>Craquer</t>
  </si>
  <si>
    <t>exploiter</t>
  </si>
  <si>
    <t>vaporiser</t>
  </si>
  <si>
    <r>
      <t>Fond </t>
    </r>
    <r>
      <rPr>
        <sz val="9.9"/>
        <color rgb="FF434343"/>
        <rFont val="Arial"/>
        <family val="2"/>
      </rPr>
      <t>: pâtisseries utilisée comme base de fabrication et constituant généralement la couche inférieure des gâteaux.</t>
    </r>
  </si>
  <si>
    <t>extraire</t>
  </si>
  <si>
    <t>vérifier</t>
  </si>
  <si>
    <r>
      <t>Foisonnement</t>
    </r>
    <r>
      <rPr>
        <sz val="9.9"/>
        <color rgb="FF434343"/>
        <rFont val="Arial"/>
        <family val="2"/>
      </rPr>
      <t>: phénomène résultant d’une augmentation de volume d’une fabrication par incorporation de gaz.</t>
    </r>
  </si>
  <si>
    <t>Etoffer</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</si>
  <si>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</si>
  <si>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</si>
  <si>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Crouter</t>
  </si>
  <si>
    <t>Etouffer</t>
  </si>
  <si>
    <t>Luter</t>
  </si>
  <si>
    <r>
      <t>Garnir </t>
    </r>
    <r>
      <rPr>
        <sz val="9.9"/>
        <color rgb="FF434343"/>
        <rFont val="Arial"/>
        <family val="2"/>
      </rPr>
      <t>: remplir avec une préparation de crème ou autres un fond de gâteau, un moule, une poche.</t>
    </r>
  </si>
  <si>
    <t>Lyophiliser</t>
  </si>
  <si>
    <r>
      <t>Glacer </t>
    </r>
    <r>
      <rPr>
        <sz val="9.9"/>
        <color rgb="FF434343"/>
        <rFont val="Arial"/>
        <family val="2"/>
      </rPr>
      <t>:</t>
    </r>
  </si>
  <si>
    <t>– action de recouvrir partiellement ou entièrement la surface d’une pâtisserie avec un glaçage (ex : fondant)</t>
  </si>
  <si>
    <t>– rendre brillant la surface d’une pâtisserie avec du sirop avant le passage au four ou saupoudrer une pièce de sucre glace et la passer au four, le temps de caraméliser le sucre.</t>
  </si>
  <si>
    <r>
      <t>Grainage </t>
    </r>
    <r>
      <rPr>
        <sz val="9.9"/>
        <color rgb="FF434343"/>
        <rFont val="Arial"/>
        <family val="2"/>
      </rPr>
      <t>: phénomène résultant de la déstabilisation d’une mousse alimentaire (ex : blancs montés) ou d’une émulsion mousseuse (ex : crème fouettée) à la suite d’un battage prolongé.</t>
    </r>
  </si>
  <si>
    <t>Lexique en français de la boucherie</t>
  </si>
  <si>
    <r>
      <t>Graisser </t>
    </r>
    <r>
      <rPr>
        <sz val="9.9"/>
        <color rgb="FF434343"/>
        <rFont val="Arial"/>
        <family val="2"/>
      </rPr>
      <t>: enduire d’une couche de matière grasse à l’aide d’un pinceau ou d’une bombe à graisse les parois d’un moule ou une plaque.</t>
    </r>
  </si>
  <si>
    <t>Le dictionnaire du boucher</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</si>
  <si>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</si>
  <si>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</si>
  <si>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</si>
  <si>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r>
      <t>Infuser </t>
    </r>
    <r>
      <rPr>
        <sz val="9.9"/>
        <color rgb="FF434343"/>
        <rFont val="Arial"/>
        <family val="2"/>
      </rPr>
      <t>: opération consistant à placer une substance aromatique dans un liquide chauffé au préalable, pendant un temps déterminé et à couvert pour capter son arôme.</t>
    </r>
  </si>
  <si>
    <r>
      <t>Lisser </t>
    </r>
    <r>
      <rPr>
        <sz val="9.9"/>
        <color rgb="FF434343"/>
        <rFont val="Arial"/>
        <family val="2"/>
      </rPr>
      <t>: mélanger une préparation pour la rendre homogène.</t>
    </r>
  </si>
  <si>
    <r>
      <t>Lustrer </t>
    </r>
    <r>
      <rPr>
        <sz val="9.9"/>
        <color rgb="FF434343"/>
        <rFont val="Arial"/>
        <family val="2"/>
      </rPr>
      <t>: recouvrir de nappage de gelée ou de beurre fondu, une préparation afin de lui donner un aspect brillant.</t>
    </r>
  </si>
  <si>
    <r>
      <t>Macérer </t>
    </r>
    <r>
      <rPr>
        <sz val="9.9"/>
        <color rgb="FF434343"/>
        <rFont val="Arial"/>
        <family val="2"/>
      </rPr>
      <t>: opération consistant à faire tremper un corps dans un liquide froid pour en extraire les parties solubles ou un produit alimentaire pour le parfumer ou le conserver.</t>
    </r>
  </si>
  <si>
    <r>
      <t>Marbrer </t>
    </r>
    <r>
      <rPr>
        <sz val="9.9"/>
        <color rgb="FF434343"/>
        <rFont val="Arial"/>
        <family val="2"/>
      </rPr>
      <t>: réaliser divers dessins sur des gâteaux glacés (au fondant, au nappage etc …) pour améliorer leur présentation.</t>
    </r>
  </si>
  <si>
    <r>
      <t>Masquer </t>
    </r>
    <r>
      <rPr>
        <sz val="9.9"/>
        <color rgb="FF434343"/>
        <rFont val="Arial"/>
        <family val="2"/>
      </rPr>
      <t>: recouvrir un entremets ou un fond de plat d’une légère couche de crème, de sauce ou de gelée.</t>
    </r>
  </si>
  <si>
    <r>
      <t>Monter </t>
    </r>
    <r>
      <rPr>
        <sz val="9.9"/>
        <color rgb="FF434343"/>
        <rFont val="Arial"/>
        <family val="2"/>
      </rPr>
      <t>:</t>
    </r>
  </si>
  <si>
    <t>–  battre au fouet une substance ou un appareil pour le rendre plus léger et en augmenter le volume (ex : blanc en neige).</t>
  </si>
  <si>
    <t>– assembler les différentes parties d’une pâtisserie pour en faire un gâteau plus ou moins important (monter un entremet, pièce montée).</t>
  </si>
  <si>
    <r>
      <t>Mouler </t>
    </r>
    <r>
      <rPr>
        <sz val="9.9"/>
        <color rgb="FF434343"/>
        <rFont val="Arial"/>
        <family val="2"/>
      </rPr>
      <t>: verser une substance ou une préparation liquide ou semi-liquide dans un moule pour en obtenir une reproduction de sa forme après solidification.</t>
    </r>
  </si>
  <si>
    <r>
      <t>Napper </t>
    </r>
    <r>
      <rPr>
        <sz val="9.9"/>
        <color rgb="FF434343"/>
        <rFont val="Arial"/>
        <family val="2"/>
      </rPr>
      <t>: verser sur un met chaud ou froid une sauce, une gelée, ou une crème pour le recouvrir complètement.</t>
    </r>
  </si>
  <si>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</si>
  <si>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r>
      <t>Passer </t>
    </r>
    <r>
      <rPr>
        <sz val="9.9"/>
        <color rgb="FF434343"/>
        <rFont val="Arial"/>
        <family val="2"/>
      </rPr>
      <t>: faire traverser un liquide dans un ustensile percé de trous  pour en retenir en général les impuretés (ex : chinois,  passoire, tamis).</t>
    </r>
  </si>
  <si>
    <r>
      <t>Pâton </t>
    </r>
    <r>
      <rPr>
        <sz val="9.9"/>
        <color rgb="FF434343"/>
        <rFont val="Arial"/>
        <family val="2"/>
      </rPr>
      <t>: nom donné à un morceau de pâte pesé et prêt à être façonné.</t>
    </r>
  </si>
  <si>
    <r>
      <t>Piquer </t>
    </r>
    <r>
      <rPr>
        <sz val="9.9"/>
        <color rgb="FF434343"/>
        <rFont val="Arial"/>
        <family val="2"/>
      </rPr>
      <t>: percer de nombreux petits trous la surface d’une abaisse de pâte à l’aide d’une fourchette ou d’un pique vite, dans le but d’empêcher la formation de boursouflures durant la cuisson.</t>
    </r>
  </si>
  <si>
    <r>
      <t>Pincer </t>
    </r>
    <r>
      <rPr>
        <sz val="9.9"/>
        <color rgb="FF434343"/>
        <rFont val="Arial"/>
        <family val="2"/>
      </rPr>
      <t>: faire un décor sur le pourtour d’une tarte à l’aide d’une pince spéciale.</t>
    </r>
  </si>
  <si>
    <r>
      <t>Pocher </t>
    </r>
    <r>
      <rPr>
        <sz val="9.9"/>
        <color rgb="FF434343"/>
        <rFont val="Arial"/>
        <family val="2"/>
      </rPr>
      <t>: opération qui consiste à cuire une préparation ou des aliments dans un liquide (eau, sirop, etc…) à une température basse, généralement comprise entre 70° et 85°C.</t>
    </r>
  </si>
  <si>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</si>
  <si>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r>
      <t>Punch </t>
    </r>
    <r>
      <rPr>
        <sz val="9.9"/>
        <color rgb="FF434343"/>
        <rFont val="Arial"/>
        <family val="2"/>
      </rPr>
      <t>: mélange de sirop de sucre et d’un autre ingrédient (alcool, café, jus ou purée de fruits, vanille etc…).</t>
    </r>
  </si>
  <si>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</si>
  <si>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r>
      <t>Retomber </t>
    </r>
    <r>
      <rPr>
        <sz val="9.9"/>
        <color rgb="FF434343"/>
        <rFont val="Arial"/>
        <family val="2"/>
      </rPr>
      <t>: se dit d’une pâte, d’un appareil dont le volume diminue après avoir augmenté pendant le montage ou la cuisson.</t>
    </r>
  </si>
  <si>
    <r>
      <t>Rognures </t>
    </r>
    <r>
      <rPr>
        <sz val="9.9"/>
        <color rgb="FF434343"/>
        <rFont val="Arial"/>
        <family val="2"/>
      </rPr>
      <t>: chutes de pâtisseries provenant de découpes de pâtes, d’entremets.</t>
    </r>
  </si>
  <si>
    <r>
      <t>Rompre </t>
    </r>
    <r>
      <rPr>
        <sz val="9.9"/>
        <color rgb="FF434343"/>
        <rFont val="Arial"/>
        <family val="2"/>
      </rPr>
      <t>: actions manuelles consistant après un certain temps de pointage, a rabattre une pâte levée, fermentée, pour en chasser les gaz produits, avant le façonnage.</t>
    </r>
  </si>
  <si>
    <r>
      <t>Ruban </t>
    </r>
    <r>
      <rPr>
        <sz val="9.9"/>
        <color rgb="FF434343"/>
        <rFont val="Arial"/>
        <family val="2"/>
      </rPr>
      <t>: préparation qui, après avoir été travaillé au fouet ou à la spatule, se glisse comme un ruban lorsqu’on la fait retomber de hauteur (ex : génoise).</t>
    </r>
  </si>
  <si>
    <r>
      <t>Sabler </t>
    </r>
    <r>
      <rPr>
        <sz val="9.9"/>
        <color rgb="FF434343"/>
        <rFont val="Arial"/>
        <family val="2"/>
      </rPr>
      <t>: opération qui consiste à brasser de la farine et de la matière grasse jusqu’à l’obtention d’un mélange rappelant la texture du sable.</t>
    </r>
  </si>
  <si>
    <r>
      <t>Tabler </t>
    </r>
    <r>
      <rPr>
        <sz val="9.9"/>
        <color rgb="FF434343"/>
        <rFont val="Arial"/>
        <family val="2"/>
      </rPr>
      <t>: technique de pré-cristallisation du chocolat de couverture sur un marbre.</t>
    </r>
  </si>
  <si>
    <r>
      <t>Tourer </t>
    </r>
    <r>
      <rPr>
        <sz val="9.9"/>
        <color rgb="FF434343"/>
        <rFont val="Arial"/>
        <family val="2"/>
      </rPr>
      <t>: action de plier  en trois ou en quatre un pâton de pâte levée, feuilletée, après l’avoir allongée.</t>
    </r>
  </si>
  <si>
    <r>
      <t>Tremper </t>
    </r>
    <r>
      <rPr>
        <sz val="9.9"/>
        <color rgb="FF434343"/>
        <rFont val="Arial"/>
        <family val="2"/>
      </rPr>
      <t>:</t>
    </r>
  </si>
  <si>
    <t>–  imbiber une pièce de pâtisseries avec du sirop</t>
  </si>
  <si>
    <t>–  enrober des bonbons, des intérieurs, des fruits dans du chocolat de couverture ou du fondant.</t>
  </si>
  <si>
    <r>
      <t>Vanner </t>
    </r>
    <r>
      <rPr>
        <sz val="9.9"/>
        <color rgb="FF434343"/>
        <rFont val="Arial"/>
        <family val="2"/>
      </rPr>
      <t>: remuer une sauce ou une crème pendant son refroidissement pour la rendre homogène, limité son dessèchement en surface et accélérer sa descente en température.</t>
    </r>
  </si>
  <si>
    <r>
      <t>Zeste </t>
    </r>
    <r>
      <rPr>
        <sz val="9.9"/>
        <color rgb="FF434343"/>
        <rFont val="Arial"/>
        <family val="2"/>
      </rPr>
      <t>: peau découpée dans l’écorce des agrumes.</t>
    </r>
  </si>
  <si>
    <r>
      <t>Zester </t>
    </r>
    <r>
      <rPr>
        <sz val="9.9"/>
        <color rgb="FF434343"/>
        <rFont val="Arial"/>
        <family val="2"/>
      </rPr>
      <t>: retirer la partie extérieure de l’écorce d’agrumes (citrons, oranges, pamplemousse….) à l’aide d’un zesteur ou d’une râpe.</t>
    </r>
  </si>
  <si>
    <t>https://www.passionpatisserie.fr/lexique</t>
  </si>
  <si>
    <t>http://devenir.patissier.free.fr/cours-CAP-vocabulaire-professionnel-eleve.pdf</t>
  </si>
  <si>
    <t>http://technologiepatisserie.blogspot.com/p/le-vocabulaire-professionnel-en.html</t>
  </si>
  <si>
    <t>https://devenirpatissier.fr/vocabulaire-professionnel/</t>
  </si>
  <si>
    <t>https://www.encoreungateau.com/pourquoi-un-blog-de-patisserie/vocabulaire-du-patissier/</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</si>
  <si>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</si>
  <si>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</si>
  <si>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</si>
  <si>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</si>
  <si>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</si>
  <si>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</si>
  <si>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</si>
  <si>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</si>
  <si>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</si>
  <si>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</si>
  <si>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</si>
  <si>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</si>
  <si>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</si>
  <si>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</si>
  <si>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</si>
  <si>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</si>
  <si>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</si>
  <si>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</si>
  <si>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</si>
  <si>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</si>
  <si>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</si>
  <si>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</si>
  <si>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</si>
  <si>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</si>
  <si>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</si>
  <si>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</si>
  <si>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</si>
  <si>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</si>
  <si>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</si>
  <si>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</si>
  <si>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</si>
  <si>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</si>
  <si>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</si>
  <si>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</si>
  <si>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</si>
  <si>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</si>
  <si>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</si>
  <si>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</si>
  <si>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</si>
  <si>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</si>
  <si>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</si>
  <si>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</si>
  <si>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</si>
  <si>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</si>
  <si>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</si>
  <si>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</si>
  <si>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</si>
  <si>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</si>
  <si>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</si>
  <si>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</si>
  <si>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</si>
  <si>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</si>
  <si>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</si>
  <si>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</si>
  <si>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</si>
  <si>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</si>
  <si>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</si>
  <si>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</si>
  <si>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</si>
  <si>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</si>
  <si>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</si>
  <si>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</si>
  <si>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</si>
  <si>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</si>
  <si>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</si>
  <si>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</si>
  <si>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</si>
  <si>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</si>
  <si>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</si>
  <si>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</si>
  <si>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</si>
  <si>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</si>
  <si>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</si>
  <si>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</si>
  <si>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</si>
  <si>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</si>
  <si>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</si>
  <si>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</si>
  <si>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</si>
  <si>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</si>
  <si>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</si>
  <si>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</si>
  <si>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</si>
  <si>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</si>
  <si>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</si>
  <si>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</si>
  <si>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</si>
  <si>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</si>
  <si>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</si>
  <si>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</si>
  <si>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</si>
  <si>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</si>
  <si>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</si>
  <si>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</si>
  <si>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</si>
  <si>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</si>
  <si>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</si>
  <si>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</si>
  <si>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</si>
  <si>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</si>
  <si>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</si>
  <si>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</si>
  <si>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</si>
  <si>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</si>
  <si>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</si>
  <si>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</si>
  <si>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</si>
  <si>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</si>
  <si>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</si>
  <si>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</si>
  <si>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</si>
  <si>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</si>
  <si>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</si>
  <si>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</si>
  <si>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</si>
  <si>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</si>
  <si>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</si>
  <si>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</si>
  <si>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</si>
  <si>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</si>
  <si>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</si>
  <si>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</si>
  <si>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</si>
  <si>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</si>
  <si>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</si>
  <si>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</si>
  <si>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</si>
  <si>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</si>
  <si>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</si>
  <si>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</si>
  <si>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</si>
  <si>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</si>
  <si>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</si>
  <si>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</si>
  <si>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</si>
  <si>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</si>
  <si>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</si>
  <si>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</si>
  <si>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</si>
  <si>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</si>
  <si>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</si>
  <si>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</si>
  <si>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</si>
  <si>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</si>
  <si>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</si>
  <si>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</si>
  <si>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</si>
  <si>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</si>
  <si>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</si>
  <si>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</si>
  <si>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</si>
  <si>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</si>
  <si>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</si>
  <si>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</si>
  <si>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</si>
  <si>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</si>
  <si>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</si>
  <si>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</si>
  <si>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</si>
  <si>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</si>
  <si>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</si>
  <si>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</si>
  <si>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</si>
  <si>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</si>
  <si>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</si>
  <si>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</si>
  <si>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</si>
  <si>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</si>
  <si>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</si>
  <si>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</si>
  <si>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</si>
  <si>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</si>
  <si>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</si>
  <si>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</si>
  <si>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</si>
  <si>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</si>
  <si>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</si>
  <si>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</si>
  <si>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</si>
  <si>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</si>
  <si>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</si>
  <si>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</si>
  <si>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</si>
  <si>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</si>
  <si>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</si>
  <si>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</si>
  <si>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</si>
  <si>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</si>
  <si>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</si>
  <si>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</si>
  <si>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</si>
  <si>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</si>
  <si>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</si>
  <si>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</si>
  <si>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</si>
  <si>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</si>
  <si>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</si>
  <si>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</si>
  <si>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</si>
  <si>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</si>
  <si>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</si>
  <si>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</si>
  <si>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</si>
  <si>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</si>
  <si>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</si>
  <si>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</si>
  <si>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</si>
  <si>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</si>
  <si>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</si>
  <si>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</si>
  <si>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</si>
  <si>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</si>
  <si>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</si>
  <si>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</si>
  <si>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</si>
  <si>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</si>
  <si>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</si>
  <si>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</si>
  <si>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</si>
  <si>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</si>
  <si>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</si>
  <si>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</si>
  <si>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</si>
  <si>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</si>
  <si>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</si>
  <si>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</si>
  <si>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</si>
  <si>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</si>
  <si>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</si>
  <si>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</si>
  <si>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</si>
  <si>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</si>
  <si>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</si>
  <si>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</si>
  <si>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</si>
  <si>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</si>
  <si>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</si>
  <si>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</si>
  <si>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</si>
  <si>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</si>
  <si>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</si>
  <si>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</si>
  <si>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</si>
  <si>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</si>
  <si>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</si>
  <si>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</si>
  <si>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</si>
  <si>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</si>
  <si>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</si>
  <si>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</si>
  <si>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</si>
  <si>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</si>
  <si>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</si>
  <si>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</si>
  <si>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</si>
  <si>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</si>
  <si>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</si>
  <si>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</si>
  <si>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</si>
  <si>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</si>
  <si>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</si>
  <si>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</si>
  <si>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</si>
  <si>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</si>
  <si>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</si>
  <si>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</si>
  <si>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</si>
  <si>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</si>
  <si>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</si>
  <si>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</si>
  <si>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</si>
  <si>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</si>
  <si>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</si>
  <si>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</si>
  <si>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</si>
  <si>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</si>
  <si>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</si>
  <si>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</si>
  <si>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</si>
  <si>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</si>
  <si>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</si>
  <si>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</si>
  <si>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</si>
  <si>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</si>
  <si>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</si>
  <si>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</si>
  <si>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</si>
  <si>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</si>
  <si>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</si>
  <si>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</si>
  <si>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</si>
  <si>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</si>
  <si>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</si>
  <si>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</si>
  <si>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</si>
  <si>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</si>
  <si>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</si>
  <si>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</si>
  <si>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</si>
  <si>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</si>
  <si>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</si>
  <si>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</si>
  <si>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</si>
  <si>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</si>
  <si>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</si>
  <si>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</si>
  <si>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</si>
  <si>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</si>
  <si>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</si>
  <si>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</si>
  <si>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</si>
  <si>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</si>
  <si>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</si>
  <si>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</si>
  <si>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</si>
  <si>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</si>
  <si>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</si>
  <si>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</si>
  <si>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</si>
  <si>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</si>
  <si>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</si>
  <si>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</si>
  <si>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</si>
  <si>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</si>
  <si>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</si>
  <si>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</si>
  <si>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</si>
  <si>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</si>
  <si>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</si>
  <si>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</si>
  <si>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</si>
  <si>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</si>
  <si>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</si>
  <si>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</si>
  <si>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</si>
  <si>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</si>
  <si>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</si>
  <si>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</si>
  <si>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</si>
  <si>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</si>
  <si>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</si>
  <si>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</si>
  <si>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</si>
  <si>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</si>
  <si>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</si>
  <si>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</si>
  <si>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</si>
  <si>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</si>
  <si>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</si>
  <si>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</si>
  <si>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</si>
  <si>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</si>
  <si>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</si>
  <si>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</si>
  <si>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</si>
  <si>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</si>
  <si>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</si>
  <si>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</si>
  <si>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</si>
  <si>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</si>
  <si>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</si>
  <si>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</si>
  <si>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</si>
  <si>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</si>
  <si>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</si>
  <si>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</si>
  <si>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</si>
  <si>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</si>
  <si>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</si>
  <si>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</si>
  <si>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</si>
  <si>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</si>
  <si>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</si>
  <si>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</si>
  <si>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</si>
  <si>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</si>
  <si>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</si>
  <si>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</si>
  <si>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</si>
  <si>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</si>
  <si>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</si>
  <si>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</si>
  <si>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</si>
  <si>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</si>
  <si>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</si>
  <si>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</si>
  <si>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</si>
  <si>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</si>
  <si>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</si>
  <si>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</si>
  <si>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</si>
  <si>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</si>
  <si>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</si>
  <si>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</si>
  <si>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</si>
  <si>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</si>
  <si>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</si>
  <si>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</si>
  <si>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</si>
  <si>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</si>
  <si>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</si>
  <si>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</si>
  <si>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</si>
  <si>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</si>
  <si>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</si>
  <si>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</si>
  <si>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</si>
  <si>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</si>
  <si>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</si>
  <si>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</si>
  <si>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</si>
  <si>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</si>
  <si>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</si>
  <si>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</si>
  <si>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</si>
  <si>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</si>
  <si>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</si>
  <si>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</si>
  <si>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</si>
  <si>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</si>
  <si>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</si>
  <si>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</si>
  <si>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</si>
  <si>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</si>
  <si>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</si>
  <si>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</si>
  <si>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</si>
  <si>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</si>
  <si>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</si>
  <si>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</si>
  <si>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</si>
  <si>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</si>
  <si>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</si>
  <si>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</si>
  <si>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</si>
  <si>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</si>
  <si>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</si>
  <si>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</si>
  <si>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</si>
  <si>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</si>
  <si>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</si>
  <si>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</si>
  <si>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</si>
  <si>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</si>
  <si>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</si>
  <si>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</si>
  <si>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</si>
  <si>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</si>
  <si>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</si>
  <si>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</si>
  <si>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</si>
  <si>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</si>
  <si>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</si>
  <si>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</si>
  <si>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</si>
  <si>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</si>
  <si>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</si>
  <si>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</si>
  <si>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</si>
  <si>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</si>
  <si>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</si>
  <si>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</si>
  <si>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</si>
  <si>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</si>
  <si>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</si>
  <si>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</si>
  <si>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</si>
  <si>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</si>
  <si>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</si>
  <si>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</si>
  <si>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</si>
  <si>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</si>
  <si>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</si>
  <si>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</si>
  <si>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</si>
  <si>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</si>
  <si>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</si>
  <si>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</si>
  <si>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</si>
  <si>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</si>
  <si>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</si>
  <si>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</si>
  <si>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</si>
  <si>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</si>
  <si>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</si>
  <si>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</si>
  <si>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</si>
  <si>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</si>
  <si>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</si>
  <si>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</si>
  <si>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</si>
  <si>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</si>
  <si>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</si>
  <si>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</si>
  <si>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</si>
  <si>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</si>
  <si>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</si>
  <si>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</si>
  <si>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</si>
  <si>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</si>
  <si>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</si>
  <si>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</si>
  <si>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</si>
  <si>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</si>
  <si>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</si>
  <si>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</si>
  <si>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</si>
  <si>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</si>
  <si>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</si>
  <si>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</si>
  <si>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</si>
  <si>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</si>
  <si>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</si>
  <si>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</si>
  <si>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</si>
  <si>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</si>
  <si>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</si>
  <si>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</si>
  <si>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</si>
  <si>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</si>
  <si>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</si>
  <si>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</si>
  <si>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</si>
  <si>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</si>
  <si>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</si>
  <si>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</si>
  <si>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</si>
  <si>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</si>
  <si>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</si>
  <si>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</si>
  <si>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</si>
  <si>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</si>
  <si>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</si>
  <si>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</si>
  <si>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</si>
  <si>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</si>
  <si>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</si>
  <si>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</si>
  <si>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</si>
  <si>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</si>
  <si>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</si>
  <si>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</si>
  <si>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</si>
  <si>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</si>
  <si>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</si>
  <si>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</si>
  <si>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</si>
  <si>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</si>
  <si>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</si>
  <si>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</si>
  <si>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</si>
  <si>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</si>
  <si>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</si>
  <si>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</si>
  <si>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</si>
  <si>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</si>
  <si>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</si>
  <si>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</si>
  <si>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</si>
  <si>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</si>
  <si>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</si>
  <si>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</si>
  <si>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</si>
  <si>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</si>
  <si>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</si>
  <si>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</si>
  <si>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</si>
  <si>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</si>
  <si>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</si>
  <si>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</si>
  <si>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</si>
  <si>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</si>
  <si>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</si>
  <si>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</si>
  <si>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</si>
  <si>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</si>
  <si>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</si>
  <si>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</si>
  <si>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</si>
  <si>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</si>
  <si>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</si>
  <si>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</si>
  <si>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</si>
  <si>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</si>
  <si>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</si>
  <si>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</si>
  <si>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</si>
  <si>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</si>
  <si>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</si>
  <si>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</si>
  <si>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</si>
  <si>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t>
  </si>
  <si>
    <t>copyright</t>
  </si>
  <si>
    <t>1F3B4</t>
  </si>
  <si>
    <t>🎴</t>
  </si>
  <si>
    <t>cartes à jouer de fleurs</t>
  </si>
  <si>
    <t>1F501</t>
  </si>
  <si>
    <t>🔁</t>
  </si>
  <si>
    <t>bouton répéter</t>
  </si>
  <si>
    <t>1F7E3</t>
  </si>
  <si>
    <t>🟣</t>
  </si>
  <si>
    <t>cercle violet</t>
  </si>
  <si>
    <t>00AE</t>
  </si>
  <si>
    <t>®</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</si>
  <si>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</si>
  <si>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</si>
  <si>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</si>
  <si>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</si>
  <si>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</si>
  <si>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</si>
  <si>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</si>
  <si>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</si>
  <si>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</si>
  <si>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</si>
  <si>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</si>
  <si>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</si>
  <si>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</si>
  <si>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</si>
  <si>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</si>
  <si>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</si>
  <si>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</si>
  <si>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</si>
  <si>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</si>
  <si>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</si>
  <si>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</si>
  <si>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</si>
  <si>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</si>
  <si>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</si>
  <si>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</si>
  <si>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</si>
  <si>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</si>
  <si>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</si>
  <si>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</si>
  <si>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</si>
  <si>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</si>
  <si>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</si>
  <si>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</si>
  <si>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</si>
  <si>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</si>
  <si>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</si>
  <si>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</si>
  <si>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</si>
  <si>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</si>
  <si>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</si>
  <si>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</si>
  <si>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</si>
  <si>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</si>
  <si>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</si>
  <si>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</si>
  <si>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</si>
  <si>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</si>
  <si>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</si>
  <si>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</si>
  <si>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</si>
  <si>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</si>
  <si>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</si>
  <si>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</si>
  <si>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</si>
  <si>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</si>
  <si>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</si>
  <si>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</si>
  <si>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</si>
  <si>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</si>
  <si>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</si>
  <si>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</si>
  <si>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</si>
  <si>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</si>
  <si>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</si>
  <si>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</si>
  <si>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</si>
  <si>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</si>
  <si>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</si>
  <si>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</si>
  <si>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</si>
  <si>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</si>
  <si>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</si>
  <si>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</si>
  <si>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</si>
  <si>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</si>
  <si>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</si>
  <si>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</si>
  <si>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</si>
  <si>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</si>
  <si>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</si>
  <si>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</si>
  <si>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</si>
  <si>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</si>
  <si>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</si>
  <si>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</si>
  <si>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</si>
  <si>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</si>
  <si>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</si>
  <si>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</si>
  <si>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</si>
  <si>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</si>
  <si>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</si>
  <si>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</si>
  <si>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</si>
  <si>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</si>
  <si>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</si>
  <si>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</si>
  <si>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</si>
  <si>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</si>
  <si>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</si>
  <si>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</si>
  <si>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</si>
  <si>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</si>
  <si>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</si>
  <si>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</si>
  <si>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</si>
  <si>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</si>
  <si>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</si>
  <si>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</si>
  <si>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</si>
  <si>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</si>
  <si>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</si>
  <si>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</si>
  <si>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</si>
  <si>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</si>
  <si>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</si>
  <si>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</si>
  <si>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</si>
  <si>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</si>
  <si>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</si>
  <si>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</si>
  <si>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</si>
  <si>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</si>
  <si>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</si>
  <si>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</si>
  <si>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</si>
  <si>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</si>
  <si>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</si>
  <si>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</si>
  <si>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</si>
  <si>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</si>
  <si>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</si>
  <si>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</si>
  <si>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</si>
  <si>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</si>
  <si>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</si>
  <si>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</si>
  <si>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</si>
  <si>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</si>
  <si>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</si>
  <si>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</si>
  <si>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</si>
  <si>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</si>
  <si>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</si>
  <si>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</si>
  <si>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</si>
  <si>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</si>
  <si>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</si>
  <si>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</si>
  <si>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</si>
  <si>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</si>
  <si>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</si>
  <si>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</si>
  <si>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</si>
  <si>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</si>
  <si>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</si>
  <si>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</si>
  <si>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</si>
  <si>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</si>
  <si>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</si>
  <si>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</si>
  <si>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</si>
  <si>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</si>
  <si>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</si>
  <si>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</si>
  <si>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</si>
  <si>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</si>
  <si>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</si>
  <si>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</si>
  <si>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</si>
  <si>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</si>
  <si>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</si>
  <si>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</si>
  <si>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</si>
  <si>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</si>
  <si>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</si>
  <si>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</si>
  <si>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</si>
  <si>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</si>
  <si>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</si>
  <si>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</si>
  <si>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</si>
  <si>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</si>
  <si>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</si>
  <si>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</si>
  <si>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</si>
  <si>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</si>
  <si>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</si>
  <si>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</si>
  <si>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</si>
  <si>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</si>
  <si>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</si>
  <si>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</si>
  <si>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</si>
  <si>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</si>
  <si>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</si>
  <si>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</si>
  <si>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</si>
  <si>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</si>
  <si>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</si>
  <si>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t>
  </si>
  <si>
    <t>signe féminin</t>
  </si>
  <si>
    <t>1F3C7</t>
  </si>
  <si>
    <t>🏇</t>
  </si>
  <si>
    <t>courses de chevaux</t>
  </si>
  <si>
    <t>1F514</t>
  </si>
  <si>
    <t>🔔</t>
  </si>
  <si>
    <t>1F915</t>
  </si>
  <si>
    <t>🤕</t>
  </si>
  <si>
    <t>visage avec bandage de tête</t>
  </si>
  <si>
    <t>♂</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</si>
  <si>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</si>
  <si>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</si>
  <si>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</si>
  <si>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</si>
  <si>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</si>
  <si>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</si>
  <si>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</si>
  <si>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</si>
  <si>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</si>
  <si>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</si>
  <si>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</si>
  <si>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</si>
  <si>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</si>
  <si>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</si>
  <si>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</si>
  <si>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</si>
  <si>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</si>
  <si>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</si>
  <si>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</si>
  <si>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</si>
  <si>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</si>
  <si>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</si>
  <si>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</si>
  <si>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</si>
  <si>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</si>
  <si>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</si>
  <si>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</si>
  <si>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</si>
  <si>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</si>
  <si>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</si>
  <si>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</si>
  <si>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</si>
  <si>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</si>
  <si>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</si>
  <si>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</si>
  <si>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</si>
  <si>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</si>
  <si>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</si>
  <si>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</si>
  <si>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</si>
  <si>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</si>
  <si>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</si>
  <si>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</si>
  <si>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</si>
  <si>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</si>
  <si>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</si>
  <si>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</si>
  <si>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</si>
  <si>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</si>
  <si>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</si>
  <si>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</si>
  <si>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</si>
  <si>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</si>
  <si>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</si>
  <si>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</si>
  <si>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</si>
  <si>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</si>
  <si>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</si>
  <si>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</si>
  <si>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</si>
  <si>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</si>
  <si>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</si>
  <si>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</si>
  <si>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</si>
  <si>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</si>
  <si>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</si>
  <si>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</si>
  <si>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</si>
  <si>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</si>
  <si>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</si>
  <si>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</si>
  <si>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</si>
  <si>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</si>
  <si>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</si>
  <si>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</si>
  <si>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</si>
  <si>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</si>
  <si>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</si>
  <si>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</si>
  <si>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</si>
  <si>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</si>
  <si>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</si>
  <si>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</si>
  <si>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</si>
  <si>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</si>
  <si>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</si>
  <si>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</si>
  <si>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</si>
  <si>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</si>
  <si>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</si>
  <si>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</si>
  <si>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</si>
  <si>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</si>
  <si>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</si>
  <si>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</si>
  <si>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</si>
  <si>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</si>
  <si>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</si>
  <si>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</si>
  <si>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</si>
  <si>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</si>
  <si>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</si>
  <si>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</si>
  <si>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</si>
  <si>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</si>
  <si>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</si>
  <si>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</si>
  <si>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</si>
  <si>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</si>
  <si>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</si>
  <si>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</si>
  <si>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</si>
  <si>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</si>
  <si>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</si>
  <si>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</si>
  <si>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</si>
  <si>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</si>
  <si>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</si>
  <si>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</si>
  <si>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</si>
  <si>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</si>
  <si>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</si>
  <si>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</si>
  <si>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</si>
  <si>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</si>
  <si>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</si>
  <si>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</si>
  <si>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</si>
  <si>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</si>
  <si>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</si>
  <si>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</si>
  <si>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</si>
  <si>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</si>
  <si>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</si>
  <si>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</si>
  <si>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</si>
  <si>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</si>
  <si>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</si>
  <si>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</si>
  <si>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</si>
  <si>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</si>
  <si>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</si>
  <si>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</si>
  <si>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</si>
  <si>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</si>
  <si>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</si>
  <si>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</si>
  <si>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</si>
  <si>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</si>
  <si>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</si>
  <si>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</si>
  <si>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</si>
  <si>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</si>
  <si>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</si>
  <si>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</si>
  <si>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</si>
  <si>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</si>
  <si>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</si>
  <si>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</si>
  <si>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</si>
  <si>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</si>
  <si>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</si>
  <si>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</si>
  <si>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</si>
  <si>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</si>
  <si>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</si>
  <si>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</si>
  <si>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</si>
  <si>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</si>
  <si>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</si>
  <si>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</si>
  <si>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</si>
  <si>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</si>
  <si>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</si>
  <si>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</si>
  <si>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</si>
  <si>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</si>
  <si>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</si>
  <si>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</si>
  <si>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</si>
  <si>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</si>
  <si>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</si>
  <si>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</si>
  <si>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</si>
  <si>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</si>
  <si>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</si>
  <si>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</si>
  <si>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</si>
  <si>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</si>
  <si>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</si>
  <si>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</si>
  <si>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</si>
  <si>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</si>
  <si>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</si>
  <si>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</si>
  <si>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</si>
  <si>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</si>
  <si>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</si>
  <si>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</si>
  <si>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</si>
  <si>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</si>
  <si>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</si>
  <si>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</si>
  <si>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</si>
  <si>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</si>
  <si>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</si>
  <si>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</si>
  <si>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</si>
  <si>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</si>
  <si>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</si>
  <si>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</si>
  <si>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</si>
  <si>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</si>
  <si>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</si>
  <si>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</si>
  <si>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</si>
  <si>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</si>
  <si>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</si>
  <si>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</si>
  <si>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</si>
  <si>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</si>
  <si>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</si>
  <si>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</si>
  <si>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</si>
  <si>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</si>
  <si>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</si>
  <si>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</si>
  <si>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</si>
  <si>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</si>
  <si>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</si>
  <si>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</si>
  <si>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</si>
  <si>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</si>
  <si>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</si>
  <si>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</si>
  <si>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</si>
  <si>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</si>
  <si>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</si>
  <si>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</si>
  <si>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</si>
  <si>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</si>
  <si>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</si>
  <si>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</si>
  <si>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</si>
  <si>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</si>
  <si>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</si>
  <si>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</si>
  <si>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</si>
  <si>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</si>
  <si>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</si>
  <si>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</si>
  <si>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</si>
  <si>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</si>
  <si>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</si>
  <si>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</si>
  <si>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</si>
  <si>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</si>
  <si>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</si>
  <si>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</si>
  <si>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</si>
  <si>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</si>
  <si>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</si>
  <si>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</si>
  <si>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</si>
  <si>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</si>
  <si>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</si>
  <si>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</si>
  <si>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</si>
  <si>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</si>
  <si>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</si>
  <si>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</si>
  <si>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</si>
  <si>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</si>
  <si>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</si>
  <si>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</si>
  <si>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</si>
  <si>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</si>
  <si>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</si>
  <si>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</si>
  <si>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</si>
  <si>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</si>
  <si>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</si>
  <si>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</si>
  <si>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</si>
  <si>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</si>
  <si>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</si>
  <si>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</si>
  <si>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</si>
  <si>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</si>
  <si>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</si>
  <si>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</si>
  <si>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</si>
  <si>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</si>
  <si>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</si>
  <si>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</si>
  <si>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</si>
  <si>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</si>
  <si>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</si>
  <si>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</si>
  <si>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</si>
  <si>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</si>
  <si>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</si>
  <si>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</si>
  <si>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</si>
  <si>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</si>
  <si>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</si>
  <si>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</si>
  <si>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</si>
  <si>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</si>
  <si>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</si>
  <si>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</si>
  <si>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</si>
  <si>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</si>
  <si>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</si>
  <si>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</si>
  <si>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</si>
  <si>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</si>
  <si>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</si>
  <si>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</si>
  <si>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</si>
  <si>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</si>
  <si>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</si>
  <si>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</si>
  <si>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</si>
  <si>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</si>
  <si>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</si>
  <si>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</si>
  <si>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</si>
  <si>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</si>
  <si>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</si>
  <si>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</si>
  <si>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</si>
  <si>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</si>
  <si>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</si>
  <si>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</si>
  <si>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</si>
  <si>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</si>
  <si>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</si>
  <si>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</si>
  <si>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</si>
  <si>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</si>
  <si>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</si>
  <si>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</si>
  <si>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</si>
  <si>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</si>
  <si>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</si>
  <si>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</si>
  <si>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</si>
  <si>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</si>
  <si>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</si>
  <si>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</si>
  <si>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</si>
  <si>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</si>
  <si>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</si>
  <si>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</si>
  <si>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</si>
  <si>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</si>
  <si>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</si>
  <si>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</si>
  <si>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</si>
  <si>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</si>
  <si>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</si>
  <si>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</si>
  <si>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</si>
  <si>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</si>
  <si>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</si>
  <si>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</si>
  <si>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</si>
  <si>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</si>
  <si>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</si>
  <si>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</si>
  <si>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</si>
  <si>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</si>
  <si>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</si>
  <si>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</si>
  <si>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</si>
  <si>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</si>
  <si>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</si>
  <si>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</si>
  <si>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</si>
  <si>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</si>
  <si>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</si>
  <si>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</si>
  <si>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</si>
  <si>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</si>
  <si>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</si>
  <si>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</si>
  <si>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</si>
  <si>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</si>
  <si>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</si>
  <si>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</si>
  <si>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</si>
  <si>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</si>
  <si>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</si>
  <si>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</si>
  <si>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</si>
  <si>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</si>
  <si>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</si>
  <si>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</si>
  <si>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</si>
  <si>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</si>
  <si>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</si>
  <si>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</si>
  <si>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</si>
  <si>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</si>
  <si>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</si>
  <si>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</si>
  <si>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</si>
  <si>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</si>
  <si>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</si>
  <si>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</si>
  <si>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</si>
  <si>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</si>
  <si>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</si>
  <si>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</si>
  <si>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</si>
  <si>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</si>
  <si>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</si>
  <si>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</si>
  <si>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</si>
  <si>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</si>
  <si>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</si>
  <si>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</si>
  <si>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</si>
  <si>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</si>
  <si>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</si>
  <si>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</si>
  <si>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</si>
  <si>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</si>
  <si>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</si>
  <si>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</si>
  <si>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</si>
  <si>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</si>
  <si>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</si>
  <si>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</si>
  <si>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</si>
  <si>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</si>
  <si>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</si>
  <si>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</si>
  <si>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</si>
  <si>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</si>
  <si>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</si>
  <si>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</si>
  <si>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</si>
  <si>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</si>
  <si>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</si>
  <si>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</si>
  <si>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</si>
  <si>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</si>
  <si>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</si>
  <si>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</si>
  <si>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</si>
  <si>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</si>
  <si>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</si>
  <si>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</si>
  <si>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</si>
  <si>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</si>
  <si>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</si>
  <si>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</si>
  <si>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</si>
  <si>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</si>
  <si>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</si>
  <si>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</si>
  <si>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</si>
  <si>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</si>
  <si>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</si>
  <si>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À</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</si>
  <si>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</si>
  <si>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</si>
  <si>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</si>
  <si>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</si>
  <si>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</si>
  <si>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</si>
  <si>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</si>
  <si>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</si>
  <si>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</si>
  <si>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</si>
  <si>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</si>
  <si>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</si>
  <si>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</si>
  <si>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</si>
  <si>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</si>
  <si>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</si>
  <si>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</si>
  <si>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</si>
  <si>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</si>
  <si>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</si>
  <si>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</si>
  <si>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</si>
  <si>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</si>
  <si>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</si>
  <si>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</si>
  <si>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</si>
  <si>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</si>
  <si>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</si>
  <si>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</si>
  <si>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</si>
  <si>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</si>
  <si>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</si>
  <si>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</si>
  <si>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</si>
  <si>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</si>
  <si>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</si>
  <si>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</si>
  <si>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</si>
  <si>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</si>
  <si>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</si>
  <si>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</si>
  <si>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</si>
  <si>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</si>
  <si>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</si>
  <si>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</si>
  <si>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</si>
  <si>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</si>
  <si>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</si>
  <si>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</si>
  <si>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</si>
  <si>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</si>
  <si>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</si>
  <si>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</si>
  <si>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</si>
  <si>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</si>
  <si>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</si>
  <si>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</si>
  <si>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</si>
  <si>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</si>
  <si>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</si>
  <si>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</si>
  <si>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</si>
  <si>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</si>
  <si>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</si>
  <si>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</si>
  <si>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</si>
  <si>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</si>
  <si>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</si>
  <si>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</si>
  <si>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</si>
  <si>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</si>
  <si>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</si>
  <si>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</si>
  <si>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</si>
  <si>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</si>
  <si>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</si>
  <si>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</si>
  <si>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</si>
  <si>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</si>
  <si>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</si>
  <si>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</si>
  <si>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</si>
  <si>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</si>
  <si>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</si>
  <si>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</si>
  <si>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</si>
  <si>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</si>
  <si>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</si>
  <si>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</si>
  <si>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</si>
  <si>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</si>
  <si>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</si>
  <si>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</si>
  <si>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</si>
  <si>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</si>
  <si>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</si>
  <si>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</si>
  <si>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</si>
  <si>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</si>
  <si>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</si>
  <si>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</si>
  <si>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bœuf</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</si>
  <si>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</si>
  <si>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</si>
  <si>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</si>
  <si>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</si>
  <si>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</si>
  <si>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</si>
  <si>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</si>
  <si>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</si>
  <si>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</si>
  <si>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</si>
  <si>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</si>
  <si>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</si>
  <si>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</si>
  <si>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</si>
  <si>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</si>
  <si>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</si>
  <si>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</si>
  <si>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</si>
  <si>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</si>
  <si>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</si>
  <si>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</si>
  <si>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</si>
  <si>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</si>
  <si>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</si>
  <si>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</si>
  <si>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</si>
  <si>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</si>
  <si>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</si>
  <si>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</si>
  <si>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</si>
  <si>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</si>
  <si>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</si>
  <si>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</si>
  <si>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</si>
  <si>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</si>
  <si>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</si>
  <si>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</si>
  <si>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</si>
  <si>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</si>
  <si>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</si>
  <si>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</si>
  <si>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</si>
  <si>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</si>
  <si>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</si>
  <si>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</si>
  <si>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</si>
  <si>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</si>
  <si>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</si>
  <si>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</si>
  <si>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</si>
  <si>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</si>
  <si>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</si>
  <si>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</si>
  <si>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</si>
  <si>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</si>
  <si>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</si>
  <si>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</si>
  <si>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</si>
  <si>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</si>
  <si>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</si>
  <si>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</si>
  <si>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</si>
  <si>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</si>
  <si>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</si>
  <si>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</si>
  <si>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</si>
  <si>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</si>
  <si>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</si>
  <si>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</si>
  <si>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</si>
  <si>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</si>
  <si>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</si>
  <si>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</si>
  <si>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</si>
  <si>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</si>
  <si>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</si>
  <si>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</si>
  <si>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</si>
  <si>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</si>
  <si>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</si>
  <si>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</si>
  <si>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</si>
  <si>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</si>
  <si>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</si>
  <si>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</si>
  <si>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</si>
  <si>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</si>
  <si>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</si>
  <si>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</si>
  <si>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</si>
  <si>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</si>
  <si>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</si>
  <si>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</si>
  <si>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</si>
  <si>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</si>
  <si>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</si>
  <si>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</si>
  <si>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</si>
  <si>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</si>
  <si>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</si>
  <si>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</si>
  <si>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</si>
  <si>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</si>
  <si>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</si>
  <si>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</si>
  <si>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</si>
  <si>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</si>
  <si>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</si>
  <si>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</si>
  <si>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</si>
  <si>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</si>
  <si>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</si>
  <si>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</si>
  <si>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</si>
  <si>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</si>
  <si>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</si>
  <si>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</si>
  <si>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</si>
  <si>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</si>
  <si>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</si>
  <si>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</si>
  <si>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</si>
  <si>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</si>
  <si>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</si>
  <si>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</si>
  <si>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</si>
  <si>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</si>
  <si>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</si>
  <si>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</si>
  <si>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</si>
  <si>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</si>
  <si>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</si>
  <si>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</si>
  <si>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</si>
  <si>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</si>
  <si>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</si>
  <si>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</si>
  <si>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</si>
  <si>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</si>
  <si>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</si>
  <si>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</si>
  <si>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</si>
  <si>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</si>
  <si>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</si>
  <si>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</si>
  <si>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</si>
  <si>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</si>
  <si>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</si>
  <si>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</si>
  <si>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</si>
  <si>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</si>
  <si>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</si>
  <si>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</si>
  <si>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</si>
  <si>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</si>
  <si>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</si>
  <si>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</si>
  <si>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</si>
  <si>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</si>
  <si>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</si>
  <si>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</si>
  <si>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</si>
  <si>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</si>
  <si>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</si>
  <si>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</si>
  <si>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</si>
  <si>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</si>
  <si>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</si>
  <si>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</si>
  <si>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</si>
  <si>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</si>
  <si>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</si>
  <si>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</si>
  <si>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</si>
  <si>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</si>
  <si>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</si>
  <si>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</si>
  <si>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</si>
  <si>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</si>
  <si>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</si>
  <si>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</si>
  <si>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</si>
  <si>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</si>
  <si>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</si>
  <si>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</si>
  <si>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</si>
  <si>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</si>
  <si>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</si>
  <si>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</si>
  <si>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</si>
  <si>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</si>
  <si>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</si>
  <si>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</si>
  <si>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</si>
  <si>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</si>
  <si>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</si>
  <si>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</si>
  <si>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</si>
  <si>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</si>
  <si>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</si>
  <si>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</si>
  <si>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</si>
  <si>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</si>
  <si>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</si>
  <si>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</si>
  <si>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</si>
  <si>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</si>
  <si>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</si>
  <si>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</si>
  <si>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</si>
  <si>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</si>
  <si>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</si>
  <si>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</si>
  <si>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</si>
  <si>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</si>
  <si>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</si>
  <si>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</si>
  <si>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</si>
  <si>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</si>
  <si>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</si>
  <si>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</si>
  <si>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</si>
  <si>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</si>
  <si>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</si>
  <si>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</si>
  <si>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</si>
  <si>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</si>
  <si>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</si>
  <si>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</si>
  <si>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</si>
  <si>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</si>
  <si>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</si>
  <si>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</si>
  <si>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Crêpes</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</si>
  <si>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</si>
  <si>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</si>
  <si>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</si>
  <si>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</si>
  <si>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</si>
  <si>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</si>
  <si>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</si>
  <si>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</si>
  <si>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</si>
  <si>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</si>
  <si>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</si>
  <si>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</si>
  <si>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</si>
  <si>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</si>
  <si>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</si>
  <si>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</si>
  <si>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</si>
  <si>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</si>
  <si>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</si>
  <si>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</si>
  <si>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</si>
  <si>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</si>
  <si>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</si>
  <si>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</si>
  <si>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</si>
  <si>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</si>
  <si>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</si>
  <si>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</si>
  <si>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</si>
  <si>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</si>
  <si>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</si>
  <si>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</si>
  <si>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</si>
  <si>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</si>
  <si>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</si>
  <si>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</si>
  <si>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</si>
  <si>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</si>
  <si>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</si>
  <si>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</si>
  <si>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</si>
  <si>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</si>
  <si>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</si>
  <si>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</si>
  <si>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</si>
  <si>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</si>
  <si>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</si>
  <si>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</si>
  <si>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</si>
  <si>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</si>
  <si>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</si>
  <si>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</si>
  <si>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</si>
  <si>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</si>
  <si>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</si>
  <si>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</si>
  <si>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</si>
  <si>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</si>
  <si>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</si>
  <si>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</si>
  <si>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</si>
  <si>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</si>
  <si>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</si>
  <si>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</si>
  <si>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</si>
  <si>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</si>
  <si>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</si>
  <si>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</si>
  <si>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</si>
  <si>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</si>
  <si>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</si>
  <si>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</si>
  <si>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</si>
  <si>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</si>
  <si>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</si>
  <si>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</si>
  <si>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</si>
  <si>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</si>
  <si>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</si>
  <si>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</si>
  <si>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</si>
  <si>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</si>
  <si>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</si>
  <si>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</si>
  <si>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</si>
  <si>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</si>
  <si>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</si>
  <si>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</si>
  <si>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</si>
  <si>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</si>
  <si>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</si>
  <si>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</si>
  <si>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</si>
  <si>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</si>
  <si>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</si>
  <si>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</si>
  <si>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</si>
  <si>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</si>
  <si>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</si>
  <si>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</si>
  <si>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</si>
  <si>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</si>
  <si>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</si>
  <si>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</si>
  <si>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</si>
  <si>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</si>
  <si>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</si>
  <si>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pied</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</si>
  <si>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</si>
  <si>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</si>
  <si>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</si>
  <si>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</si>
  <si>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</si>
  <si>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</si>
  <si>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</si>
  <si>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</si>
  <si>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</si>
  <si>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</si>
  <si>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</si>
  <si>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</si>
  <si>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</si>
  <si>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</si>
  <si>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</si>
  <si>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</si>
  <si>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</si>
  <si>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</si>
  <si>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</si>
  <si>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</si>
  <si>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</si>
  <si>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</si>
  <si>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</si>
  <si>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</si>
  <si>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</si>
  <si>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</si>
  <si>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</si>
  <si>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</si>
  <si>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</si>
  <si>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</si>
  <si>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</si>
  <si>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</si>
  <si>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</si>
  <si>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</si>
  <si>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</si>
  <si>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</si>
  <si>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</si>
  <si>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</si>
  <si>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</si>
  <si>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</si>
  <si>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</si>
  <si>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</si>
  <si>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</si>
  <si>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</si>
  <si>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</si>
  <si>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</si>
  <si>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</si>
  <si>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</si>
  <si>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</si>
  <si>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</si>
  <si>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</si>
  <si>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</si>
  <si>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</si>
  <si>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</si>
  <si>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</si>
  <si>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</si>
  <si>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</si>
  <si>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</si>
  <si>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</si>
  <si>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</si>
  <si>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</si>
  <si>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</si>
  <si>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</si>
  <si>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</si>
  <si>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</si>
  <si>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</si>
  <si>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</si>
  <si>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</si>
  <si>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</si>
  <si>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</si>
  <si>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</si>
  <si>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</si>
  <si>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</si>
  <si>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</si>
  <si>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</si>
  <si>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</si>
  <si>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</si>
  <si>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</si>
  <si>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</si>
  <si>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</si>
  <si>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</si>
  <si>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</si>
  <si>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</si>
  <si>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</si>
  <si>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</si>
  <si>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</si>
  <si>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</si>
  <si>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</si>
  <si>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</si>
  <si>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</si>
  <si>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</si>
  <si>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</si>
  <si>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</si>
  <si>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</si>
  <si>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</si>
  <si>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</si>
  <si>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</si>
  <si>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</si>
  <si>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</si>
  <si>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</si>
  <si>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</si>
  <si>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</si>
  <si>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</si>
  <si>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</si>
  <si>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</si>
  <si>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</si>
  <si>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</si>
  <si>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</si>
  <si>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</si>
  <si>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</si>
  <si>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</si>
  <si>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</si>
  <si>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</si>
  <si>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</si>
  <si>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</si>
  <si>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</si>
  <si>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</si>
  <si>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</si>
  <si>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</si>
  <si>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</si>
  <si>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</si>
  <si>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</si>
  <si>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</si>
  <si>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</si>
  <si>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</si>
  <si>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</si>
  <si>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</si>
  <si>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</si>
  <si>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</si>
  <si>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</si>
  <si>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</si>
  <si>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</si>
  <si>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</si>
  <si>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</si>
  <si>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</si>
  <si>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</si>
  <si>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</si>
  <si>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</si>
  <si>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</si>
  <si>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</si>
  <si>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</si>
  <si>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</si>
  <si>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</si>
  <si>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</si>
  <si>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</si>
  <si>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</si>
  <si>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</si>
  <si>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</si>
  <si>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</si>
  <si>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</si>
  <si>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</si>
  <si>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</si>
  <si>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</si>
  <si>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</si>
  <si>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</si>
  <si>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</si>
  <si>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</si>
  <si>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</si>
  <si>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</si>
  <si>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</si>
  <si>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</si>
  <si>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</si>
  <si>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</si>
  <si>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</si>
  <si>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</si>
  <si>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</si>
  <si>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</si>
  <si>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</si>
  <si>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</si>
  <si>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</si>
  <si>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</si>
  <si>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</si>
  <si>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</si>
  <si>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</si>
  <si>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</si>
  <si>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0</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</si>
  <si>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</si>
  <si>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</si>
  <si>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</si>
  <si>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</si>
  <si>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</si>
  <si>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</si>
  <si>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</si>
  <si>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</si>
  <si>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</si>
  <si>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</si>
  <si>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</si>
  <si>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</si>
  <si>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</si>
  <si>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</si>
  <si>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</si>
  <si>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</si>
  <si>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</si>
  <si>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</si>
  <si>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</si>
  <si>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</si>
  <si>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</si>
  <si>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</si>
  <si>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</si>
  <si>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</si>
  <si>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</si>
  <si>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</si>
  <si>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</si>
  <si>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</si>
  <si>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</si>
  <si>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</si>
  <si>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</si>
  <si>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</si>
  <si>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</si>
  <si>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</si>
  <si>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</si>
  <si>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</si>
  <si>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</si>
  <si>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</si>
  <si>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</si>
  <si>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</si>
  <si>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</si>
  <si>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</si>
  <si>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</si>
  <si>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</si>
  <si>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</si>
  <si>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</si>
  <si>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</si>
  <si>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</si>
  <si>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</si>
  <si>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</si>
  <si>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</si>
  <si>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</si>
  <si>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</si>
  <si>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</si>
  <si>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</si>
  <si>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</si>
  <si>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</si>
  <si>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</si>
  <si>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</si>
  <si>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</si>
  <si>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</si>
  <si>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</si>
  <si>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</si>
  <si>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</si>
  <si>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</si>
  <si>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</si>
  <si>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</si>
  <si>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</si>
  <si>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</si>
  <si>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</si>
  <si>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</si>
  <si>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</si>
  <si>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</si>
  <si>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</si>
  <si>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</si>
  <si>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</si>
  <si>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</si>
  <si>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</si>
  <si>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</si>
  <si>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</si>
  <si>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</si>
  <si>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</si>
  <si>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</si>
  <si>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</si>
  <si>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</si>
  <si>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</si>
  <si>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</si>
  <si>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</si>
  <si>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</si>
  <si>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</si>
  <si>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</si>
  <si>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</si>
  <si>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</si>
  <si>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</si>
  <si>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</si>
  <si>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</si>
  <si>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</si>
  <si>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</si>
  <si>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</si>
  <si>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</si>
  <si>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</si>
  <si>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</si>
  <si>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</si>
  <si>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</si>
  <si>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</si>
  <si>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</si>
  <si>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</si>
  <si>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</si>
  <si>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</si>
  <si>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</si>
  <si>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</si>
  <si>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</si>
  <si>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</si>
  <si>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</si>
  <si>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</si>
  <si>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</si>
  <si>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</si>
  <si>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</si>
  <si>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</si>
  <si>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</si>
  <si>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</si>
  <si>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</si>
  <si>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</si>
  <si>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</si>
  <si>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</si>
  <si>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</si>
  <si>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</si>
  <si>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</si>
  <si>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</si>
  <si>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</si>
  <si>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</si>
  <si>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</si>
  <si>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</si>
  <si>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</si>
  <si>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</si>
  <si>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</si>
  <si>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</si>
  <si>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</si>
  <si>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</si>
  <si>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</si>
  <si>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</si>
  <si>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</si>
  <si>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</si>
  <si>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</si>
  <si>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</si>
  <si>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</si>
  <si>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</si>
  <si>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</si>
  <si>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</si>
  <si>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</si>
  <si>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</si>
  <si>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</si>
  <si>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</si>
  <si>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</si>
  <si>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</si>
  <si>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</si>
  <si>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</si>
  <si>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</si>
  <si>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</si>
  <si>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</si>
  <si>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</si>
  <si>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</si>
  <si>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</si>
  <si>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</si>
  <si>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</si>
  <si>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</si>
  <si>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</si>
  <si>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</si>
  <si>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</si>
  <si>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</si>
  <si>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</si>
  <si>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</si>
  <si>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</si>
  <si>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</si>
  <si>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</si>
  <si>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</si>
  <si>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</si>
  <si>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</si>
  <si>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</si>
  <si>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</si>
  <si>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</si>
  <si>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</si>
  <si>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</si>
  <si>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</si>
  <si>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</si>
  <si>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</si>
  <si>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</si>
  <si>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</si>
  <si>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</si>
  <si>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</si>
  <si>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</si>
  <si>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</si>
  <si>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</si>
  <si>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</si>
  <si>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</si>
  <si>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</si>
  <si>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</si>
  <si>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</si>
  <si>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</si>
  <si>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</si>
  <si>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</si>
  <si>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</si>
  <si>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</si>
  <si>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</si>
  <si>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</si>
  <si>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</si>
  <si>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</si>
  <si>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</si>
  <si>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</si>
  <si>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</si>
  <si>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</si>
  <si>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</si>
  <si>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</si>
  <si>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</si>
  <si>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</si>
  <si>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</si>
  <si>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</si>
  <si>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</si>
  <si>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</si>
  <si>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</si>
  <si>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</si>
  <si>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</si>
  <si>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</si>
  <si>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</si>
  <si>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</si>
  <si>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</si>
  <si>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</si>
  <si>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</si>
  <si>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</si>
  <si>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</si>
  <si>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</si>
  <si>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</si>
  <si>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</si>
  <si>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</si>
  <si>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</si>
  <si>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</si>
  <si>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</si>
  <si>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</si>
  <si>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</si>
  <si>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</si>
  <si>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</si>
  <si>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</si>
  <si>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</si>
  <si>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</si>
  <si>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</si>
  <si>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</si>
  <si>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</si>
  <si>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</si>
  <si>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</si>
  <si>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</si>
  <si>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</si>
  <si>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</si>
  <si>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</si>
  <si>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</si>
  <si>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</si>
  <si>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</si>
  <si>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</si>
  <si>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</si>
  <si>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</si>
  <si>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</si>
  <si>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</si>
  <si>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</si>
  <si>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</si>
  <si>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</si>
  <si>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</si>
  <si>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</si>
  <si>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</si>
  <si>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</si>
  <si>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</si>
  <si>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</si>
  <si>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</si>
  <si>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</si>
  <si>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</si>
  <si>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</si>
  <si>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</si>
  <si>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</si>
  <si>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</si>
  <si>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</si>
  <si>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</si>
  <si>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</si>
  <si>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</si>
  <si>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</si>
  <si>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</si>
  <si>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</si>
  <si>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</si>
  <si>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</si>
  <si>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</si>
  <si>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</si>
  <si>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</si>
  <si>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</si>
  <si>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</si>
  <si>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</si>
  <si>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</si>
  <si>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</si>
  <si>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</si>
  <si>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</si>
  <si>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</si>
  <si>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</si>
  <si>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</si>
  <si>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</si>
  <si>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</si>
  <si>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</si>
  <si>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</si>
  <si>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</si>
  <si>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</si>
  <si>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</si>
  <si>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</si>
  <si>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</si>
  <si>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</si>
  <si>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</si>
  <si>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</si>
  <si>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</si>
  <si>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</si>
  <si>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</si>
  <si>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</si>
  <si>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</si>
  <si>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</si>
  <si>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</si>
  <si>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</si>
  <si>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</si>
  <si>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</si>
  <si>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</si>
  <si>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</si>
  <si>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</si>
  <si>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</si>
  <si>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</si>
  <si>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</si>
  <si>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</si>
  <si>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</si>
  <si>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</si>
  <si>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</si>
  <si>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</si>
  <si>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</si>
  <si>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</si>
  <si>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</si>
  <si>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</si>
  <si>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</si>
  <si>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</si>
  <si>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</si>
  <si>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</si>
  <si>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</si>
  <si>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</si>
  <si>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</si>
  <si>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</si>
  <si>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</si>
  <si>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</si>
  <si>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</si>
  <si>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</si>
  <si>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</si>
  <si>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</si>
  <si>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</si>
  <si>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</si>
  <si>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</si>
  <si>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</si>
  <si>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</si>
  <si>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</si>
  <si>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</si>
  <si>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</si>
  <si>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</si>
  <si>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</si>
  <si>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</si>
  <si>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</si>
  <si>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</si>
  <si>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</si>
  <si>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</si>
  <si>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</si>
  <si>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</si>
  <si>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</si>
  <si>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</si>
  <si>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</si>
  <si>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</si>
  <si>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</si>
  <si>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</si>
  <si>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</si>
  <si>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</si>
  <si>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</si>
  <si>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</si>
  <si>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</si>
  <si>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</si>
  <si>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</si>
  <si>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</si>
  <si>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</si>
  <si>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</si>
  <si>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</si>
  <si>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</si>
  <si>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</si>
  <si>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</si>
  <si>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</si>
  <si>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</si>
  <si>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</si>
  <si>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</si>
  <si>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</si>
  <si>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</si>
  <si>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</si>
  <si>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</si>
  <si>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</si>
  <si>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</si>
  <si>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</si>
  <si>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</si>
  <si>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</si>
  <si>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</si>
  <si>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</si>
  <si>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</si>
  <si>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</si>
  <si>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</si>
  <si>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</si>
  <si>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</si>
  <si>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</si>
  <si>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</si>
  <si>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</si>
  <si>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</si>
  <si>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</si>
  <si>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</si>
  <si>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</si>
  <si>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</si>
  <si>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</si>
  <si>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</si>
  <si>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</si>
  <si>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</si>
  <si>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</si>
  <si>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</si>
  <si>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</si>
  <si>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</si>
  <si>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</si>
  <si>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</si>
  <si>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</si>
  <si>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</si>
  <si>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</si>
  <si>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</si>
  <si>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</si>
  <si>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</si>
  <si>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</si>
  <si>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</si>
  <si>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</si>
  <si>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</si>
  <si>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</si>
  <si>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</si>
  <si>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</si>
  <si>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</si>
  <si>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</si>
  <si>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</si>
  <si>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</si>
  <si>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</si>
  <si>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</si>
  <si>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</si>
  <si>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</si>
  <si>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</si>
  <si>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</si>
  <si>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</si>
  <si>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</si>
  <si>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</si>
  <si>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</si>
  <si>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</si>
  <si>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</si>
  <si>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</si>
  <si>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</si>
  <si>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</si>
  <si>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</si>
  <si>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</si>
  <si>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</si>
  <si>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</si>
  <si>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</si>
  <si>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</si>
  <si>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</si>
  <si>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</si>
  <si>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</si>
  <si>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</si>
  <si>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</si>
  <si>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</si>
  <si>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</si>
  <si>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</si>
  <si>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</si>
  <si>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</si>
  <si>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</si>
  <si>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</si>
  <si>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</si>
  <si>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</si>
  <si>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</si>
  <si>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</si>
  <si>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</si>
  <si>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</si>
  <si>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</si>
  <si>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</si>
  <si>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</si>
  <si>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</si>
  <si>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</si>
  <si>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</si>
  <si>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</si>
  <si>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</si>
  <si>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</si>
  <si>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</si>
  <si>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</si>
  <si>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</si>
  <si>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</si>
  <si>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</si>
  <si>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</si>
  <si>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</si>
  <si>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</si>
  <si>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</si>
  <si>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</si>
  <si>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</si>
  <si>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</si>
  <si>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</si>
  <si>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</si>
  <si>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</si>
  <si>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</si>
  <si>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</si>
  <si>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</si>
  <si>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</si>
  <si>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</si>
  <si>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</si>
  <si>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</si>
  <si>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</si>
  <si>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</si>
  <si>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</si>
  <si>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</si>
  <si>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</si>
  <si>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</si>
  <si>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</si>
  <si>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</si>
  <si>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</si>
  <si>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</si>
  <si>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</si>
  <si>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</si>
  <si>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</si>
  <si>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</si>
  <si>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</si>
  <si>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</si>
  <si>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</si>
  <si>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</si>
  <si>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</si>
  <si>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</si>
  <si>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</si>
  <si>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</si>
  <si>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</si>
  <si>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</si>
  <si>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</si>
  <si>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</si>
  <si>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</si>
  <si>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</si>
  <si>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</si>
  <si>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</si>
  <si>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</si>
  <si>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</si>
  <si>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</si>
  <si>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</si>
  <si>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</si>
  <si>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</si>
  <si>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</si>
  <si>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</si>
  <si>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</si>
  <si>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</si>
  <si>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</si>
  <si>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</si>
  <si>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</si>
  <si>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</si>
  <si>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</si>
  <si>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</si>
  <si>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</si>
  <si>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</si>
  <si>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</si>
  <si>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</si>
  <si>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</si>
  <si>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</si>
  <si>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</si>
  <si>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</si>
  <si>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</si>
  <si>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</si>
  <si>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</si>
  <si>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</si>
  <si>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</si>
  <si>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</si>
  <si>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</si>
  <si>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</si>
  <si>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</si>
  <si>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</si>
  <si>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</si>
  <si>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</si>
  <si>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</si>
  <si>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</si>
  <si>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</si>
  <si>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</si>
  <si>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</si>
  <si>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</si>
  <si>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</si>
  <si>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</si>
  <si>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</si>
  <si>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</si>
  <si>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</si>
  <si>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</si>
  <si>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</si>
  <si>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</si>
  <si>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</si>
  <si>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</si>
  <si>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</si>
  <si>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</si>
  <si>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</si>
  <si>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</si>
  <si>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</si>
  <si>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</si>
  <si>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</si>
  <si>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</si>
  <si>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</si>
  <si>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</si>
  <si>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</si>
  <si>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</si>
  <si>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</si>
  <si>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</si>
  <si>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</si>
  <si>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</si>
  <si>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</si>
  <si>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</si>
  <si>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</si>
  <si>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</si>
  <si>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</si>
  <si>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</si>
  <si>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</si>
  <si>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</si>
  <si>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</si>
  <si>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</si>
  <si>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</si>
  <si>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</si>
  <si>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</si>
  <si>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</si>
  <si>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</si>
  <si>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</si>
  <si>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</si>
  <si>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</si>
  <si>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</si>
  <si>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</si>
  <si>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</si>
  <si>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</si>
  <si>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</si>
  <si>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</si>
  <si>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</si>
  <si>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</si>
  <si>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</si>
  <si>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</si>
  <si>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</si>
  <si>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</si>
  <si>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</si>
  <si>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</si>
  <si>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</si>
  <si>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</si>
  <si>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</si>
  <si>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</si>
  <si>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</si>
  <si>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</si>
  <si>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</si>
  <si>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</si>
  <si>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</si>
  <si>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</si>
  <si>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</si>
  <si>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</si>
  <si>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</si>
  <si>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</si>
  <si>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</si>
  <si>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</si>
  <si>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</si>
  <si>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</si>
  <si>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</si>
  <si>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</si>
  <si>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</si>
  <si>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</si>
  <si>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</si>
  <si>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</si>
  <si>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</si>
  <si>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</si>
  <si>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</si>
  <si>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</si>
  <si>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</si>
  <si>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</si>
  <si>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</si>
  <si>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</si>
  <si>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</si>
  <si>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</si>
  <si>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</si>
  <si>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</si>
  <si>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</si>
  <si>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</si>
  <si>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</si>
  <si>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</si>
  <si>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</si>
  <si>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</si>
  <si>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</si>
  <si>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</si>
  <si>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</si>
  <si>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</si>
  <si>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</si>
  <si>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</si>
  <si>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</si>
  <si>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</si>
  <si>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</si>
  <si>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</si>
  <si>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</si>
  <si>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</si>
  <si>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</si>
  <si>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</si>
  <si>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</si>
  <si>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</si>
  <si>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</si>
  <si>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</si>
  <si>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</si>
  <si>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</si>
  <si>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</si>
  <si>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</si>
  <si>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</si>
  <si>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</si>
  <si>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</si>
  <si>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</si>
  <si>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</si>
  <si>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</si>
  <si>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</si>
  <si>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</si>
  <si>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</si>
  <si>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</si>
  <si>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</si>
  <si>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</si>
  <si>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</si>
  <si>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</si>
  <si>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</si>
  <si>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</si>
  <si>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</si>
  <si>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</si>
  <si>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</si>
  <si>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</si>
  <si>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</si>
  <si>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</si>
  <si>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</si>
  <si>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</si>
  <si>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</si>
  <si>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</si>
  <si>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</si>
  <si>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</si>
  <si>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</si>
  <si>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</si>
  <si>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</si>
  <si>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</si>
  <si>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</si>
  <si>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</si>
  <si>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</si>
  <si>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</si>
  <si>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</si>
  <si>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</si>
  <si>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</si>
  <si>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</si>
  <si>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</si>
  <si>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</si>
  <si>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</si>
  <si>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</si>
  <si>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</si>
  <si>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</si>
  <si>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</si>
  <si>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</si>
  <si>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</si>
  <si>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</si>
  <si>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</si>
  <si>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</si>
  <si>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</si>
  <si>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</si>
  <si>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</si>
  <si>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</si>
  <si>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</si>
  <si>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</si>
  <si>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</si>
  <si>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</si>
  <si>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</si>
  <si>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</si>
  <si>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</si>
  <si>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</si>
  <si>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</si>
  <si>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</si>
  <si>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</si>
  <si>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</si>
  <si>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</si>
  <si>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</si>
  <si>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</si>
  <si>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</si>
  <si>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</si>
  <si>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</si>
  <si>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</si>
  <si>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</si>
  <si>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</si>
  <si>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</si>
  <si>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</si>
  <si>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</si>
  <si>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</si>
  <si>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</si>
  <si>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</si>
  <si>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</si>
  <si>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</si>
  <si>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</si>
  <si>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</si>
  <si>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</si>
  <si>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</si>
  <si>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</si>
  <si>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</si>
  <si>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</si>
  <si>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</si>
  <si>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</si>
  <si>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</si>
  <si>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</si>
  <si>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</si>
  <si>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</si>
  <si>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</si>
  <si>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</si>
  <si>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</si>
  <si>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</si>
  <si>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</si>
  <si>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</si>
  <si>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</si>
  <si>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</si>
  <si>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</si>
  <si>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</si>
  <si>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</si>
  <si>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</si>
  <si>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</si>
  <si>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</si>
  <si>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</si>
  <si>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</si>
  <si>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</si>
  <si>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</si>
  <si>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</si>
  <si>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</si>
  <si>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</si>
  <si>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</si>
  <si>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</si>
  <si>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</si>
  <si>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</si>
  <si>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</si>
  <si>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</si>
  <si>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</si>
  <si>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</si>
  <si>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</si>
  <si>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</si>
  <si>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</si>
  <si>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</si>
  <si>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</si>
  <si>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</si>
  <si>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</si>
  <si>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</si>
  <si>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</si>
  <si>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</si>
  <si>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</si>
  <si>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</si>
  <si>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</si>
  <si>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</si>
  <si>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</si>
  <si>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</si>
  <si>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</si>
  <si>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</si>
  <si>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</si>
  <si>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</si>
  <si>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</si>
  <si>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</si>
  <si>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</si>
  <si>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</si>
  <si>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</si>
  <si>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</si>
  <si>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</si>
  <si>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</si>
  <si>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</si>
  <si>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</si>
  <si>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</si>
  <si>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</si>
  <si>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</si>
  <si>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</si>
  <si>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</si>
  <si>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</si>
  <si>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</si>
  <si>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</si>
  <si>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</si>
  <si>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</si>
  <si>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</si>
  <si>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</si>
  <si>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</si>
  <si>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</si>
  <si>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</si>
  <si>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</si>
  <si>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</si>
  <si>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</si>
  <si>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</si>
  <si>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</si>
  <si>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</si>
  <si>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</si>
  <si>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</si>
  <si>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</si>
  <si>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</si>
  <si>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</si>
  <si>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</si>
  <si>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</si>
  <si>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sel</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</si>
  <si>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</si>
  <si>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</si>
  <si>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</si>
  <si>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</si>
  <si>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</si>
  <si>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</si>
  <si>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</si>
  <si>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</si>
  <si>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</si>
  <si>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</si>
  <si>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</si>
  <si>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</si>
  <si>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</si>
  <si>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</si>
  <si>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</si>
  <si>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</si>
  <si>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</si>
  <si>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</si>
  <si>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</si>
  <si>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</si>
  <si>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</si>
  <si>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</si>
  <si>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</si>
  <si>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</si>
  <si>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</si>
  <si>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</si>
  <si>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</si>
  <si>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</si>
  <si>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</si>
  <si>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</si>
  <si>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</si>
  <si>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</si>
  <si>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</si>
  <si>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</si>
  <si>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</si>
  <si>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</si>
  <si>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</si>
  <si>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</si>
  <si>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</si>
  <si>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</si>
  <si>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</si>
  <si>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</si>
  <si>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</si>
  <si>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</si>
  <si>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</si>
  <si>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</si>
  <si>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</si>
  <si>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</si>
  <si>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</si>
  <si>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</si>
  <si>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</si>
  <si>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</si>
  <si>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</si>
  <si>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</si>
  <si>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</si>
  <si>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</si>
  <si>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</si>
  <si>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</si>
  <si>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</si>
  <si>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</si>
  <si>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</si>
  <si>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</si>
  <si>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</si>
  <si>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</si>
  <si>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</si>
  <si>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</si>
  <si>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</si>
  <si>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</si>
  <si>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</si>
  <si>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</si>
  <si>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beurre</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</si>
  <si>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</si>
  <si>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</si>
  <si>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</si>
  <si>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</si>
  <si>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</si>
  <si>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</si>
  <si>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</si>
  <si>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</si>
  <si>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</si>
  <si>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</si>
  <si>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</si>
  <si>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</si>
  <si>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</si>
  <si>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</si>
  <si>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</si>
  <si>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</si>
  <si>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</si>
  <si>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</si>
  <si>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</si>
  <si>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</si>
  <si>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</si>
  <si>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</si>
  <si>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</si>
  <si>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</si>
  <si>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</si>
  <si>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</si>
  <si>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</si>
  <si>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</si>
  <si>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</si>
  <si>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</si>
  <si>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</si>
  <si>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</si>
  <si>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</si>
  <si>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</si>
  <si>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</si>
  <si>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</si>
  <si>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</si>
  <si>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</si>
  <si>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</si>
  <si>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</si>
  <si>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</si>
  <si>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</si>
  <si>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</si>
  <si>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</si>
  <si>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</si>
  <si>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</si>
  <si>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</si>
  <si>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</si>
  <si>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</si>
  <si>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</si>
  <si>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</si>
  <si>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</si>
  <si>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</si>
  <si>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</si>
  <si>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</si>
  <si>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</si>
  <si>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</si>
  <si>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</si>
  <si>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</si>
  <si>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</si>
  <si>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</si>
  <si>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</si>
  <si>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</si>
  <si>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</si>
  <si>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</si>
  <si>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</si>
  <si>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</si>
  <si>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</si>
  <si>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</si>
  <si>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</si>
  <si>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</si>
  <si>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</si>
  <si>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</si>
  <si>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</si>
  <si>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</si>
  <si>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</si>
  <si>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</si>
  <si>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</si>
  <si>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</si>
  <si>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</si>
  <si>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</si>
  <si>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</si>
  <si>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</si>
  <si>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</si>
  <si>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</si>
  <si>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</si>
  <si>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</si>
  <si>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</si>
  <si>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</si>
  <si>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</si>
  <si>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</si>
  <si>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</si>
  <si>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</si>
  <si>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</si>
  <si>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</si>
  <si>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</si>
  <si>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</si>
  <si>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</si>
  <si>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</si>
  <si>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</si>
  <si>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</si>
  <si>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</si>
  <si>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</si>
  <si>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</si>
  <si>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</si>
  <si>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</si>
  <si>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</si>
  <si>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</si>
  <si>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</si>
  <si>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</si>
  <si>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</si>
  <si>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</si>
  <si>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</si>
  <si>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</si>
  <si>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</si>
  <si>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</si>
  <si>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</si>
  <si>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</si>
  <si>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</si>
  <si>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</si>
  <si>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</si>
  <si>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</si>
  <si>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</si>
  <si>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</si>
  <si>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</si>
  <si>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</si>
  <si>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</si>
  <si>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</si>
  <si>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</si>
  <si>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</si>
  <si>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</si>
  <si>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</si>
  <si>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</si>
  <si>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</si>
  <si>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</si>
  <si>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</si>
  <si>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</si>
  <si>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</si>
  <si>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</si>
  <si>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</si>
  <si>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</si>
  <si>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</si>
  <si>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</si>
  <si>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</si>
  <si>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</si>
  <si>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</si>
  <si>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</si>
  <si>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</si>
  <si>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</si>
  <si>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</si>
  <si>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</si>
  <si>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</si>
  <si>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</si>
  <si>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</si>
  <si>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</si>
  <si>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</si>
  <si>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</si>
  <si>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</si>
  <si>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</si>
  <si>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</si>
  <si>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</si>
  <si>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</si>
  <si>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</si>
  <si>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</si>
  <si>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</si>
  <si>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</si>
  <si>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</si>
  <si>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</si>
  <si>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</si>
  <si>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</si>
  <si>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</si>
  <si>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</si>
  <si>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</si>
  <si>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</si>
  <si>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</si>
  <si>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</si>
  <si>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</si>
  <si>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</si>
  <si>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</si>
  <si>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</si>
  <si>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</si>
  <si>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</si>
  <si>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</si>
  <si>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</si>
  <si>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</si>
  <si>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</si>
  <si>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</si>
  <si>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</si>
  <si>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</si>
  <si>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</si>
  <si>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</si>
  <si>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</si>
  <si>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</si>
  <si>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</si>
  <si>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</si>
  <si>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</si>
  <si>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</si>
  <si>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</si>
  <si>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</si>
  <si>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</si>
  <si>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</si>
  <si>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</si>
  <si>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</si>
  <si>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</si>
  <si>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</si>
  <si>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</si>
  <si>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</si>
  <si>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</si>
  <si>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</si>
  <si>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</si>
  <si>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</si>
  <si>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</si>
  <si>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</si>
  <si>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</si>
  <si>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</si>
  <si>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</si>
  <si>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</si>
  <si>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</si>
  <si>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</si>
  <si>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</si>
  <si>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</si>
  <si>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</si>
  <si>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</si>
  <si>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</si>
  <si>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</si>
  <si>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</si>
  <si>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</si>
  <si>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</si>
  <si>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</si>
  <si>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</si>
  <si>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</si>
  <si>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</si>
  <si>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</si>
  <si>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</si>
  <si>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</si>
  <si>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</si>
  <si>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</si>
  <si>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</si>
  <si>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</si>
  <si>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</si>
  <si>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</si>
  <si>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</si>
  <si>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</si>
  <si>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</si>
  <si>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</si>
  <si>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</si>
  <si>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</si>
  <si>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</si>
  <si>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</si>
  <si>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</si>
  <si>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</si>
  <si>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</si>
  <si>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</si>
  <si>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</si>
  <si>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</si>
  <si>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</si>
  <si>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</si>
  <si>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</si>
  <si>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</si>
  <si>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</si>
  <si>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</si>
  <si>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</si>
  <si>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</si>
  <si>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</si>
  <si>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</si>
  <si>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</si>
  <si>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</si>
  <si>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</si>
  <si>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</si>
  <si>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</si>
  <si>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</si>
  <si>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</si>
  <si>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</si>
  <si>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</si>
  <si>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</si>
  <si>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</si>
  <si>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</si>
  <si>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</si>
  <si>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</si>
  <si>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</si>
  <si>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</si>
  <si>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</si>
  <si>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</si>
  <si>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</si>
  <si>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</si>
  <si>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</si>
  <si>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</si>
  <si>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</si>
  <si>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</si>
  <si>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</si>
  <si>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</si>
  <si>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</si>
  <si>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</si>
  <si>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</si>
  <si>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</si>
  <si>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</si>
  <si>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</si>
  <si>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</si>
  <si>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</si>
  <si>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</si>
  <si>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</si>
  <si>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</si>
  <si>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</si>
  <si>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</si>
  <si>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</si>
  <si>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</si>
  <si>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</si>
  <si>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</si>
  <si>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</si>
  <si>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</si>
  <si>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</si>
  <si>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</si>
  <si>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</si>
  <si>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</si>
  <si>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</si>
  <si>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</si>
  <si>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</si>
  <si>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</si>
  <si>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</si>
  <si>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</si>
  <si>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</si>
  <si>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</si>
  <si>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</si>
  <si>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</si>
  <si>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</si>
  <si>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</si>
  <si>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</si>
  <si>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</si>
  <si>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</si>
  <si>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</si>
  <si>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</si>
  <si>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</si>
  <si>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</si>
  <si>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</si>
  <si>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</si>
  <si>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</si>
  <si>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</si>
  <si>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</si>
  <si>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</si>
  <si>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</si>
  <si>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</si>
  <si>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</si>
  <si>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</si>
  <si>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</si>
  <si>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</si>
  <si>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</si>
  <si>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</si>
  <si>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</si>
  <si>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</si>
  <si>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</si>
  <si>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</si>
  <si>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</si>
  <si>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</si>
  <si>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</si>
  <si>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</si>
  <si>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</si>
  <si>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</si>
  <si>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</si>
  <si>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</si>
  <si>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</si>
  <si>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</si>
  <si>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</si>
  <si>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</si>
  <si>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</si>
  <si>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</si>
  <si>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</si>
  <si>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</si>
  <si>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</si>
  <si>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</si>
  <si>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</si>
  <si>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</si>
  <si>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</si>
  <si>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</si>
  <si>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</si>
  <si>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</si>
  <si>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</si>
  <si>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</si>
  <si>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</si>
  <si>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</si>
  <si>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</si>
  <si>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</si>
  <si>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</si>
  <si>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</si>
  <si>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</si>
  <si>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</si>
  <si>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</si>
  <si>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</si>
  <si>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</si>
  <si>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</si>
  <si>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</si>
  <si>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</si>
  <si>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</si>
  <si>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</si>
  <si>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</si>
  <si>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</si>
  <si>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</si>
  <si>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</si>
  <si>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</si>
  <si>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</si>
  <si>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</si>
  <si>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</si>
  <si>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</si>
  <si>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</si>
  <si>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</si>
  <si>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</si>
  <si>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</si>
  <si>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</si>
  <si>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</si>
  <si>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</si>
  <si>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</si>
  <si>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</si>
  <si>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</si>
  <si>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</si>
  <si>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</si>
  <si>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</si>
  <si>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</si>
  <si>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</si>
  <si>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</si>
  <si>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</si>
  <si>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</si>
  <si>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</si>
  <si>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</si>
  <si>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</si>
  <si>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</si>
  <si>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</si>
  <si>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</si>
  <si>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</si>
  <si>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</si>
  <si>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</si>
  <si>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</si>
  <si>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</si>
  <si>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</si>
  <si>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</si>
  <si>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</si>
  <si>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</si>
  <si>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</si>
  <si>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</si>
  <si>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</si>
  <si>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</si>
  <si>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</si>
  <si>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</si>
  <si>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</si>
  <si>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</si>
  <si>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</si>
  <si>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</si>
  <si>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</si>
  <si>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</si>
  <si>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</si>
  <si>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</si>
  <si>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</si>
  <si>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</si>
  <si>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</si>
  <si>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</si>
  <si>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</si>
  <si>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</si>
  <si>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</si>
  <si>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</si>
  <si>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</si>
  <si>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</si>
  <si>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</si>
  <si>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</si>
  <si>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</si>
  <si>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</si>
  <si>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</si>
  <si>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</si>
  <si>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</si>
  <si>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</si>
  <si>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</si>
  <si>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</si>
  <si>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</si>
  <si>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</si>
  <si>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</si>
  <si>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</si>
  <si>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</si>
  <si>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</si>
  <si>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</si>
  <si>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</si>
  <si>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</si>
  <si>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</si>
  <si>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</si>
  <si>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</si>
  <si>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</si>
  <si>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</si>
  <si>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</si>
  <si>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</si>
  <si>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</si>
  <si>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</si>
  <si>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</si>
  <si>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</si>
  <si>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</si>
  <si>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</si>
  <si>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</si>
  <si>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</si>
  <si>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</si>
  <si>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</si>
  <si>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</si>
  <si>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</si>
  <si>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</si>
  <si>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</si>
  <si>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</si>
  <si>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</si>
  <si>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</si>
  <si>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</si>
  <si>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</si>
  <si>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</si>
  <si>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</si>
  <si>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</si>
  <si>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</si>
  <si>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</si>
  <si>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</si>
  <si>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</si>
  <si>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</si>
  <si>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</si>
  <si>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</si>
  <si>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</si>
  <si>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</si>
  <si>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</si>
  <si>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</si>
  <si>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</si>
  <si>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</si>
  <si>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</si>
  <si>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</si>
  <si>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</si>
  <si>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</si>
  <si>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</si>
  <si>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</si>
  <si>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</si>
  <si>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</si>
  <si>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</si>
  <si>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</si>
  <si>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</si>
  <si>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</si>
  <si>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</si>
  <si>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</si>
  <si>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</si>
  <si>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</si>
  <si>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</si>
  <si>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</si>
  <si>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</si>
  <si>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</si>
  <si>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</si>
  <si>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</si>
  <si>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</si>
  <si>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</si>
  <si>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</si>
  <si>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</si>
  <si>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</si>
  <si>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</si>
  <si>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</si>
  <si>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</si>
  <si>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</si>
  <si>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</si>
  <si>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</si>
  <si>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</si>
  <si>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</si>
  <si>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</si>
  <si>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</si>
  <si>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</si>
  <si>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</si>
  <si>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</si>
  <si>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</si>
  <si>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</si>
  <si>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</si>
  <si>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</si>
  <si>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</si>
  <si>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</si>
  <si>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</si>
  <si>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</si>
  <si>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</si>
  <si>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</si>
  <si>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</si>
  <si>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</si>
  <si>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</si>
  <si>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</si>
  <si>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</si>
  <si>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</si>
  <si>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</si>
  <si>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</si>
  <si>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</si>
  <si>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</si>
  <si>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</si>
  <si>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</si>
  <si>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</si>
  <si>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</si>
  <si>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</si>
  <si>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</si>
  <si>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</si>
  <si>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</si>
  <si>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</si>
  <si>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</si>
  <si>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</si>
  <si>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</si>
  <si>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</si>
  <si>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</si>
  <si>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</si>
  <si>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</si>
  <si>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</si>
  <si>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</si>
  <si>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</si>
  <si>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</si>
  <si>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</si>
  <si>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</si>
  <si>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</si>
  <si>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</si>
  <si>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</si>
  <si>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</si>
  <si>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</si>
  <si>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</si>
  <si>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</si>
  <si>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</si>
  <si>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</si>
  <si>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</si>
  <si>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</si>
  <si>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</si>
  <si>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</si>
  <si>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</si>
  <si>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</si>
  <si>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</si>
  <si>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</si>
  <si>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</si>
  <si>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</si>
  <si>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</si>
  <si>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</si>
  <si>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</si>
  <si>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</si>
  <si>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</si>
  <si>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</si>
  <si>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</si>
  <si>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</si>
  <si>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</si>
  <si>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</si>
  <si>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</si>
  <si>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</si>
  <si>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</si>
  <si>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</si>
  <si>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</si>
  <si>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</si>
  <si>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</si>
  <si>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</si>
  <si>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</si>
  <si>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</si>
  <si>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</si>
  <si>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</si>
  <si>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</si>
  <si>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</si>
  <si>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</si>
  <si>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</si>
  <si>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</si>
  <si>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</si>
  <si>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</si>
  <si>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</si>
  <si>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</si>
  <si>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</si>
  <si>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</si>
  <si>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</si>
  <si>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</si>
  <si>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</si>
  <si>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</si>
  <si>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</si>
  <si>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</si>
  <si>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</si>
  <si>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</si>
  <si>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</si>
  <si>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</si>
  <si>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</si>
  <si>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</si>
  <si>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</si>
  <si>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</si>
  <si>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</si>
  <si>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</si>
  <si>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</si>
  <si>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</si>
  <si>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</si>
  <si>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</si>
  <si>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</si>
  <si>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</si>
  <si>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</si>
  <si>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</si>
  <si>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</si>
  <si>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</si>
  <si>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</si>
  <si>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</si>
  <si>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</si>
  <si>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</si>
  <si>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</si>
  <si>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</si>
  <si>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</si>
  <si>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</si>
  <si>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</si>
  <si>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</si>
  <si>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</si>
  <si>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</si>
  <si>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</si>
  <si>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</si>
  <si>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</si>
  <si>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</si>
  <si>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</si>
  <si>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</si>
  <si>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</si>
  <si>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</si>
  <si>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</si>
  <si>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</si>
  <si>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</si>
  <si>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</si>
  <si>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</si>
  <si>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</si>
  <si>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</si>
  <si>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</si>
  <si>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</si>
  <si>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</si>
  <si>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</si>
  <si>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</si>
  <si>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</si>
  <si>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</si>
  <si>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</si>
  <si>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</si>
  <si>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</si>
  <si>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</si>
  <si>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</si>
  <si>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</si>
  <si>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</si>
  <si>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</si>
  <si>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</si>
  <si>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</si>
  <si>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</si>
  <si>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</si>
  <si>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</si>
  <si>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</si>
  <si>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</si>
  <si>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</si>
  <si>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</si>
  <si>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</si>
  <si>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</si>
  <si>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</si>
  <si>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</si>
  <si>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</si>
  <si>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</si>
  <si>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</si>
  <si>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</si>
  <si>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</si>
  <si>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</si>
  <si>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</si>
  <si>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</si>
  <si>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</si>
  <si>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</si>
  <si>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</si>
  <si>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</si>
  <si>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</si>
  <si>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</si>
  <si>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</si>
  <si>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</si>
  <si>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</si>
  <si>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</si>
  <si>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</si>
  <si>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</si>
  <si>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</si>
  <si>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</si>
  <si>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</si>
  <si>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</si>
  <si>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</si>
  <si>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</si>
  <si>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</si>
  <si>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</si>
  <si>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</si>
  <si>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</si>
  <si>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</si>
  <si>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</si>
  <si>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</si>
  <si>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</si>
  <si>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</si>
  <si>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</si>
  <si>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</si>
  <si>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</si>
  <si>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</si>
  <si>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</si>
  <si>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</si>
  <si>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</si>
  <si>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</si>
  <si>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</si>
  <si>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</si>
  <si>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</si>
  <si>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</si>
  <si>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</si>
  <si>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</si>
  <si>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</si>
  <si>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</si>
  <si>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</si>
  <si>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</si>
  <si>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</si>
  <si>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</si>
  <si>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</si>
  <si>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</si>
  <si>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</si>
  <si>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</si>
  <si>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</si>
  <si>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</si>
  <si>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</si>
  <si>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</si>
  <si>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</si>
  <si>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</si>
  <si>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</si>
  <si>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</si>
  <si>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</si>
  <si>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</si>
  <si>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</si>
  <si>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</si>
  <si>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</si>
  <si>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</si>
  <si>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</si>
  <si>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</si>
  <si>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</si>
  <si>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</si>
  <si>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</si>
  <si>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</si>
  <si>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</si>
  <si>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</si>
  <si>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</si>
  <si>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</si>
  <si>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</si>
  <si>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</si>
  <si>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</si>
  <si>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</si>
  <si>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</si>
  <si>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</si>
  <si>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</si>
  <si>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</si>
  <si>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</si>
  <si>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</si>
  <si>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</si>
  <si>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</si>
  <si>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</si>
  <si>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</si>
  <si>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</si>
  <si>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</si>
  <si>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</si>
  <si>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</si>
  <si>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</si>
  <si>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</si>
  <si>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</si>
  <si>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</si>
  <si>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</si>
  <si>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</si>
  <si>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</si>
  <si>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</si>
  <si>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</si>
  <si>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</si>
  <si>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</si>
  <si>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</si>
  <si>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</si>
  <si>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</si>
  <si>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</si>
  <si>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</si>
  <si>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</si>
  <si>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</si>
  <si>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</si>
  <si>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</si>
  <si>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</si>
  <si>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</si>
  <si>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</si>
  <si>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</si>
  <si>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</si>
  <si>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</si>
  <si>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</si>
  <si>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</si>
  <si>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</si>
  <si>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</si>
  <si>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</si>
  <si>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</si>
  <si>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</si>
  <si>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</si>
  <si>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</si>
  <si>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</si>
  <si>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</si>
  <si>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</si>
  <si>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</si>
  <si>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</si>
  <si>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</si>
  <si>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</si>
  <si>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</si>
  <si>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</si>
  <si>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</si>
  <si>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</si>
  <si>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</si>
  <si>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</si>
  <si>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</si>
  <si>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</si>
  <si>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</si>
  <si>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</si>
  <si>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</si>
  <si>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</si>
  <si>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</si>
  <si>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</si>
  <si>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</si>
  <si>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</si>
  <si>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</si>
  <si>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</si>
  <si>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</si>
  <si>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</si>
  <si>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</si>
  <si>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</si>
  <si>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</si>
  <si>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</si>
  <si>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</si>
  <si>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</si>
  <si>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</si>
  <si>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</si>
  <si>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</si>
  <si>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</si>
  <si>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</si>
  <si>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</si>
  <si>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</si>
  <si>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</si>
  <si>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</si>
  <si>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</si>
  <si>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</si>
  <si>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</si>
  <si>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</si>
  <si>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</si>
  <si>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</si>
  <si>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</si>
  <si>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</si>
  <si>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</si>
  <si>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</si>
  <si>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</si>
  <si>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</si>
  <si>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</si>
  <si>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</si>
  <si>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</si>
  <si>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</si>
  <si>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</si>
  <si>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 🍎 🍐 🍊 🍋 🍌 🍉 🍇 🍓 🫐 🍈 🍒 🍑 🥭 🍍 🥥 🥝 🍅 🍆 🥑 🥦 🥬 🥒 🌶 🫑 🌽 🥕 🫒 🧄 🧅 🥔 🍠 🥐 🥯 🍞 🥖 🥨 🧀 🥚 🍳 🧈 🥞 🧇 🥓 🥩 🍗 🍖 🦴 🌭 🍔 🍟 🍕</t>
  </si>
  <si>
    <t xml:space="preserve"> 🫓 🥪 🥙 🧆 🌮 🌯 🫔 🥗 🥘 🫕 🥫 🍝 🍜 🍲 🍛 🍣 🍱 🥟 🦪 🍤 🍙 🍚 🍘 🍥 🥠 🥮 🍢 🍡 🍧 🍨 🍦 🥧 🧁 🍰 🎂 🍮 🍭 🍬 🍫 🍿 🍩 🍪 🌰 🥜 🍯 🥛 🍼 🫖 ☕️ 🍵 🧃 🥤 🧋</t>
  </si>
  <si>
    <t xml:space="preserve"> 🍶 🍺 🍻 🥂 🍷 🥃 🍸 🍹 🧉 🍾 🧊 🥄 🍴 🍽 🥣 🥡 🥢 🧂</t>
  </si>
  <si>
    <t>🚾 ♿️ 🅿️ 🛗 🈳 🈂️ 🛂 🛃 🛄 🛅 🚹 🚺 🚼 ⚧ 🚻 🚮 🎦 📶 🈁 🔣 ℹ️ 🔤 🔡 🔠 🆖 🆗 🆙 🆒 🆕 🆓 0️⃣ 1️⃣ 2️⃣ 3️⃣ 4️⃣ 5️⃣ 6️⃣ 7️⃣ 8️⃣ 9️⃣ 🔟 🔢 #️⃣ *️⃣ ⏏️ ▶️ ⏸ ⏯ ⏹</t>
  </si>
  <si>
    <t xml:space="preserve"> ⏺ ⏭ ⏮ ⏩ ⏪ ⏫ ⏬ ◀️ 🔼 🔽 ➡️ ⬅️ ⬆️ ⬇️ ↗️ ↘️ ↙️ ↖️ ↕️ ↔️ ↪️ ↩️ ⤴️ ⤵️ 🔀 🔁 🔂 🔄 🔃 🎵 🎶 ➕ ➖ ➗ ✖️ </t>
  </si>
  <si>
    <t>cliquez sur la colonne  C et copiez dans la barre de formules  le numéro qui vous intéresse</t>
  </si>
  <si>
    <t>cliquez sur la colonne  C et copiez dans la barre de formules l'émoticone qui vous intéresse</t>
  </si>
  <si>
    <t>PREMIERE RANGÉE DU CLAVIER</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</si>
  <si>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</si>
  <si>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</si>
  <si>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</si>
  <si>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</si>
  <si>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</si>
  <si>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</si>
  <si>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</si>
  <si>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</si>
  <si>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</si>
  <si>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</si>
  <si>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</si>
  <si>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</si>
  <si>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</si>
  <si>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</si>
  <si>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</si>
  <si>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</si>
  <si>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</si>
  <si>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é</t>
  </si>
  <si>
    <t>b</t>
  </si>
  <si>
    <t>~</t>
  </si>
  <si>
    <t xml:space="preserve">' </t>
  </si>
  <si>
    <t>{</t>
  </si>
  <si>
    <t>(</t>
  </si>
  <si>
    <t>[</t>
  </si>
  <si>
    <t>-</t>
  </si>
  <si>
    <t>|</t>
  </si>
  <si>
    <t>è</t>
  </si>
  <si>
    <t>`</t>
  </si>
  <si>
    <t>_</t>
  </si>
  <si>
    <t>\</t>
  </si>
  <si>
    <t>ç</t>
  </si>
  <si>
    <t>^</t>
  </si>
  <si>
    <t>à</t>
  </si>
  <si>
    <t>)</t>
  </si>
  <si>
    <t>]</t>
  </si>
  <si>
    <t>=</t>
  </si>
  <si>
    <t>}</t>
  </si>
  <si>
    <t>c</t>
  </si>
  <si>
    <t>«</t>
  </si>
  <si>
    <t>¬</t>
  </si>
  <si>
    <t>¶</t>
  </si>
  <si>
    <t>·</t>
  </si>
  <si>
    <t>¹</t>
  </si>
  <si>
    <t>d</t>
  </si>
  <si>
    <t>Webdings</t>
  </si>
  <si>
    <t>e</t>
  </si>
  <si>
    <t>f</t>
  </si>
  <si>
    <t>g</t>
  </si>
  <si>
    <t>Windgins</t>
  </si>
  <si>
    <t>Windgings</t>
  </si>
  <si>
    <t>h</t>
  </si>
  <si>
    <t>i</t>
  </si>
  <si>
    <t>Windings 2</t>
  </si>
  <si>
    <t>j</t>
  </si>
  <si>
    <t>Windgings 2</t>
  </si>
  <si>
    <t>K</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</si>
  <si>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</si>
  <si>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</si>
  <si>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</si>
  <si>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</si>
  <si>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</si>
  <si>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</si>
  <si>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</si>
  <si>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</si>
  <si>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</si>
  <si>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</si>
  <si>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</si>
  <si>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</si>
  <si>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</si>
  <si>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</si>
  <si>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</si>
  <si>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</si>
  <si>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</si>
  <si>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</si>
  <si>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</si>
  <si>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</si>
  <si>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Â</t>
  </si>
  <si>
    <t>Ã</t>
  </si>
  <si>
    <t>Ä</t>
  </si>
  <si>
    <t>Å</t>
  </si>
  <si>
    <t>Æ</t>
  </si>
  <si>
    <t>Ç</t>
  </si>
  <si>
    <t>È</t>
  </si>
  <si>
    <t>É</t>
  </si>
  <si>
    <t>Ê</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</si>
  <si>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</si>
  <si>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</si>
  <si>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</si>
  <si>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</si>
  <si>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</si>
  <si>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</si>
  <si>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</si>
  <si>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</si>
  <si>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</si>
  <si>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</si>
  <si>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</si>
  <si>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</si>
  <si>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</si>
  <si>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</si>
  <si>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</si>
  <si>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</si>
  <si>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</si>
  <si>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</si>
  <si>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</si>
  <si>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</si>
  <si>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</si>
  <si>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</si>
  <si>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</si>
  <si>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</si>
  <si>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</si>
  <si>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</si>
  <si>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</si>
  <si>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</si>
  <si>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</si>
  <si>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</si>
  <si>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</si>
  <si>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</si>
  <si>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</si>
  <si>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</si>
  <si>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Ø</t>
  </si>
  <si>
    <t>Ù</t>
  </si>
  <si>
    <t>Û</t>
  </si>
  <si>
    <t xml:space="preserve">TROISIÈME RANGÉE </t>
  </si>
  <si>
    <t>§</t>
  </si>
  <si>
    <t>µ</t>
  </si>
  <si>
    <t>ù</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</si>
  <si>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</si>
  <si>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</si>
  <si>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</si>
  <si>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</si>
  <si>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</si>
  <si>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</si>
  <si>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</si>
  <si>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</si>
  <si>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</si>
  <si>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</si>
  <si>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</si>
  <si>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</si>
  <si>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</si>
  <si>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</si>
  <si>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</si>
  <si>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</si>
  <si>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</si>
  <si>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</si>
  <si>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</si>
  <si>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</si>
  <si>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</si>
  <si>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 xml:space="preserve">QUATRIÈME RANGÉE </t>
  </si>
  <si>
    <t>&lt;</t>
  </si>
  <si>
    <t>,</t>
  </si>
  <si>
    <t>;</t>
  </si>
  <si>
    <t>:</t>
  </si>
  <si>
    <t>calibri</t>
  </si>
  <si>
    <t>Pour la couleur de numérotation cliquez sur Couleur de police et choisissez la couleur qui vous convient</t>
  </si>
  <si>
    <t xml:space="preserve">Polices de caractèes utilisées : ARIAL et CALIBRI en fonction de la largeur de colonne </t>
  </si>
  <si>
    <t>arial</t>
  </si>
  <si>
    <t>Copiez / Collez les N° dans vos fiches</t>
  </si>
  <si>
    <t>⑳</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</si>
  <si>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</si>
  <si>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</si>
  <si>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</si>
  <si>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</si>
  <si>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</si>
  <si>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Copiez / collez le symbole sur votre document ou faites un imprim'écran</t>
  </si>
  <si>
    <t>Aa</t>
  </si>
  <si>
    <t>Majuscules</t>
  </si>
  <si>
    <t>correspondance</t>
  </si>
  <si>
    <t>Minuscules</t>
  </si>
  <si>
    <t>Chiffres</t>
  </si>
  <si>
    <t>nombres</t>
  </si>
  <si>
    <t>Police Wending 3</t>
  </si>
  <si>
    <t>Police Webdings</t>
  </si>
  <si>
    <t>Police ZDingbats</t>
  </si>
  <si>
    <t>Police Marlett</t>
  </si>
  <si>
    <t>Pour reproduire la police de caractère vous pouvez utiliser le pinceau</t>
  </si>
  <si>
    <t>Police MT Extra</t>
  </si>
  <si>
    <t>Police Symbol</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</si>
  <si>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</si>
  <si>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</si>
  <si>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</si>
  <si>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</si>
  <si>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</si>
  <si>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</si>
  <si>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</si>
  <si>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</si>
  <si>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Mise à jour du 14 Décembre 2021</t>
  </si>
  <si>
    <t>DEUXIÈME RANGÉE  DU CLAVIER</t>
  </si>
  <si>
    <t>Page &amp;FEUILLE()&amp;" sur "&amp;FEUILLES()</t>
  </si>
  <si>
    <t>Poids</t>
  </si>
  <si>
    <t>COUT MATIERE</t>
  </si>
  <si>
    <t>COUT MAJORÉ</t>
  </si>
  <si>
    <t>COUT MATIERE avec coeff.</t>
  </si>
  <si>
    <t>Coût portion</t>
  </si>
  <si>
    <t>❽ Prix au Kg</t>
  </si>
  <si>
    <t>❾ COEFFICIENT</t>
  </si>
  <si>
    <t>⑩ Nb de portions</t>
  </si>
  <si>
    <t xml:space="preserve">FICHE A LA PORTION OU AU POIDS N° 1 </t>
  </si>
  <si>
    <t>FICHE A LA PORTION OU AU POIDS N° 2  AVEC PRIX</t>
  </si>
  <si>
    <t>POIDS DES FRUITS ET LÉGUMES  …décembre 2017 annule et remplace les versions précédentes</t>
  </si>
  <si>
    <t>Saisissez votre nombre d'unité (encre rouge)Modifiez le poids unitaire (encre verte) s'il n'est pas excact</t>
  </si>
  <si>
    <t>N°</t>
  </si>
  <si>
    <t>Produits</t>
  </si>
  <si>
    <t>Poids unitaire</t>
  </si>
  <si>
    <t>Nb d'unités</t>
  </si>
  <si>
    <t>Poids en Gr</t>
  </si>
  <si>
    <t>Poids en Kg</t>
  </si>
  <si>
    <r>
      <rPr>
        <b/>
        <sz val="14"/>
        <rFont val="Calibri"/>
        <family val="2"/>
        <scheme val="minor"/>
      </rPr>
      <t xml:space="preserve">4.1. Poids et mesures </t>
    </r>
    <r>
      <rPr>
        <i/>
        <sz val="14"/>
        <rFont val="Arial"/>
        <family val="2"/>
      </rPr>
      <t>(A-C)</t>
    </r>
  </si>
  <si>
    <t>Poids moyen (à la pièce, en grammes).  </t>
  </si>
  <si>
    <t>LIENS</t>
  </si>
  <si>
    <t>Abricot</t>
  </si>
  <si>
    <t>Hareng</t>
  </si>
  <si>
    <t>Raisin sec Tasse thé de 15 cl</t>
  </si>
  <si>
    <t>Ail gousse</t>
  </si>
  <si>
    <t>Haricot sec Verre de 20 cl</t>
  </si>
  <si>
    <t>Riz long Verre de 20 cl</t>
  </si>
  <si>
    <t>Aliment</t>
  </si>
  <si>
    <t>Mesure de capacité </t>
  </si>
  <si>
    <r>
      <rPr>
        <b/>
        <sz val="14"/>
        <rFont val="Calibri"/>
        <family val="2"/>
        <scheme val="minor"/>
      </rPr>
      <t xml:space="preserve">Biscuit sec : </t>
    </r>
    <r>
      <rPr>
        <sz val="14"/>
        <color theme="1"/>
        <rFont val="Calibri"/>
        <family val="2"/>
        <scheme val="minor"/>
      </rPr>
      <t xml:space="preserve">10. </t>
    </r>
    <r>
      <rPr>
        <b/>
        <sz val="14"/>
        <rFont val="Calibri"/>
        <family val="2"/>
        <scheme val="minor"/>
      </rPr>
      <t xml:space="preserve">Biscotte : </t>
    </r>
    <r>
      <rPr>
        <sz val="14"/>
        <color theme="1"/>
        <rFont val="Calibri"/>
        <family val="2"/>
        <scheme val="minor"/>
      </rPr>
      <t xml:space="preserve">18. </t>
    </r>
    <r>
      <rPr>
        <b/>
        <sz val="14"/>
        <rFont val="Calibri"/>
        <family val="2"/>
        <scheme val="minor"/>
      </rPr>
      <t xml:space="preserve">Croissant : </t>
    </r>
    <r>
      <rPr>
        <sz val="14"/>
        <color theme="1"/>
        <rFont val="Calibri"/>
        <family val="2"/>
        <scheme val="minor"/>
      </rPr>
      <t xml:space="preserve">50. </t>
    </r>
  </si>
  <si>
    <t>http://www.nubel.be/fra/manual/liste_des_denrees_alimentaires.asp</t>
  </si>
  <si>
    <t>Ail gousse moyenne</t>
  </si>
  <si>
    <t>Homard moyen</t>
  </si>
  <si>
    <t>Ail tête</t>
  </si>
  <si>
    <t>Homard petit</t>
  </si>
  <si>
    <t>Sardine</t>
  </si>
  <si>
    <t>Ananas (frais)/ananas (boîte)</t>
  </si>
  <si>
    <t>1 tranche moyenne</t>
  </si>
  <si>
    <t>100 g/35 g</t>
  </si>
  <si>
    <t>Mandarine</t>
  </si>
  <si>
    <t>1 moyenne</t>
  </si>
  <si>
    <t>60 g</t>
  </si>
  <si>
    <r>
      <rPr>
        <sz val="14"/>
        <rFont val="Calibri"/>
        <family val="2"/>
        <scheme val="minor"/>
      </rPr>
      <t xml:space="preserve"> </t>
    </r>
    <r>
      <rPr>
        <b/>
        <sz val="14"/>
        <rFont val="Calibri"/>
        <family val="2"/>
        <scheme val="minor"/>
      </rPr>
      <t xml:space="preserve">Crustacés (entiers) : </t>
    </r>
    <r>
      <rPr>
        <sz val="14"/>
        <color theme="1"/>
        <rFont val="Calibri"/>
        <family val="2"/>
        <scheme val="minor"/>
      </rPr>
      <t xml:space="preserve">écrevisse 34, homard 885. </t>
    </r>
  </si>
  <si>
    <t>https://www.nubel.be/fra/default.aspx</t>
  </si>
  <si>
    <t>Ananas</t>
  </si>
  <si>
    <t>Sel 1 pincée</t>
  </si>
  <si>
    <t>Avocat</t>
  </si>
  <si>
    <t>1 moyen</t>
  </si>
  <si>
    <t>160 g</t>
  </si>
  <si>
    <t>Mangue</t>
  </si>
  <si>
    <t>200 g</t>
  </si>
  <si>
    <t>Artichaut</t>
  </si>
  <si>
    <t>Lapin vidé</t>
  </si>
  <si>
    <t>Sel fin 1 cuillère café rase</t>
  </si>
  <si>
    <t>Abricot (sans noyau)</t>
  </si>
  <si>
    <t>150 g</t>
  </si>
  <si>
    <t>Maquereau fumé</t>
  </si>
  <si>
    <t>1 filet</t>
  </si>
  <si>
    <t>145 g</t>
  </si>
  <si>
    <r>
      <rPr>
        <sz val="14"/>
        <rFont val="Calibri"/>
        <family val="2"/>
        <scheme val="minor"/>
      </rPr>
      <t xml:space="preserve"> </t>
    </r>
    <r>
      <rPr>
        <b/>
        <sz val="14"/>
        <rFont val="Calibri"/>
        <family val="2"/>
        <scheme val="minor"/>
      </rPr>
      <t xml:space="preserve">Fromages : </t>
    </r>
    <r>
      <rPr>
        <sz val="14"/>
        <color theme="1"/>
        <rFont val="Calibri"/>
        <family val="2"/>
        <scheme val="minor"/>
      </rPr>
      <t xml:space="preserve">camembert 250, livarot 500, pont-l'évêque 320, petit-suisse 25-30, yaourt (petit pot) 120-150. </t>
    </r>
  </si>
  <si>
    <t>POIDS MOYEN BRUT DE LA PIÈCE</t>
  </si>
  <si>
    <t>http://www.basesdelacuisine.com/Cadre1/z1/pp80.htm</t>
  </si>
  <si>
    <t>Avocat 1/2</t>
  </si>
  <si>
    <t>Lentilles Verre de 20 cl</t>
  </si>
  <si>
    <t>Sel fin 1 cuillère soupe rase</t>
  </si>
  <si>
    <t>Margarine</t>
  </si>
  <si>
    <t>1 cuillère</t>
  </si>
  <si>
    <t>18 g</t>
  </si>
  <si>
    <t>Avocat entier</t>
  </si>
  <si>
    <t>Sel fin 1 tasse</t>
  </si>
  <si>
    <t>Bacon</t>
  </si>
  <si>
    <t>1 fine tranche</t>
  </si>
  <si>
    <t>11 g</t>
  </si>
  <si>
    <t>Mayonnaise</t>
  </si>
  <si>
    <t>25 g</t>
  </si>
  <si>
    <r>
      <rPr>
        <b/>
        <sz val="14"/>
        <rFont val="Calibri"/>
        <family val="2"/>
        <scheme val="minor"/>
      </rPr>
      <t xml:space="preserve">Fruits : </t>
    </r>
    <r>
      <rPr>
        <sz val="14"/>
        <color theme="1"/>
        <rFont val="Calibri"/>
        <family val="2"/>
        <scheme val="minor"/>
      </rPr>
      <t xml:space="preserve">abricot 55, banane 150, citron 125, datte 10, figue sèche 42, figue fraîche 45, mandarine 100, noix 13, orange 180, pamplemousse 400, pêche 130, poire 180, pomme 120, pruneau 15. </t>
    </r>
  </si>
  <si>
    <t>Fruits et légumes frais Poids moyen d'une pièce</t>
  </si>
  <si>
    <t>http://lahalledepessac.com/content/14-fruits-et-legumes-frais-poids-moyen-d-une-piece</t>
  </si>
  <si>
    <t>Maizena 1 cuillère soupe</t>
  </si>
  <si>
    <t>Sel pour 1 Kg Blé</t>
  </si>
  <si>
    <t>Banane</t>
  </si>
  <si>
    <t>130 g</t>
  </si>
  <si>
    <t>Melon</t>
  </si>
  <si>
    <t>540 g</t>
  </si>
  <si>
    <t>Melon gros</t>
  </si>
  <si>
    <t>Sel pour 1 Kg Foie gras</t>
  </si>
  <si>
    <t>Beurre</t>
  </si>
  <si>
    <t>Merlan</t>
  </si>
  <si>
    <t>100 g</t>
  </si>
  <si>
    <r>
      <rPr>
        <sz val="14"/>
        <rFont val="Calibri"/>
        <family val="2"/>
        <scheme val="minor"/>
      </rPr>
      <t xml:space="preserve"> </t>
    </r>
    <r>
      <rPr>
        <b/>
        <sz val="14"/>
        <rFont val="Calibri"/>
        <family val="2"/>
        <scheme val="minor"/>
      </rPr>
      <t xml:space="preserve">Légumes : </t>
    </r>
    <r>
      <rPr>
        <sz val="14"/>
        <color theme="1"/>
        <rFont val="Calibri"/>
        <family val="2"/>
        <scheme val="minor"/>
      </rPr>
      <t xml:space="preserve">artichaut 250, aubergine 225, chou 1 000, chou-fleur 1 200, laitue 500, romaine 400, chicorée frisée 400, melon 700-1 000, radis (la botte) 350, tomate 100, oignon 125. </t>
    </r>
  </si>
  <si>
    <t>TABLES DE GRAMMAGES</t>
  </si>
  <si>
    <t>http://etab.ac-poitiers.fr/lycee-hotelier-la-rochelle/IMG/pdf/Grammage_4.pdf</t>
  </si>
  <si>
    <t>Baton de vanille</t>
  </si>
  <si>
    <t>Melon portion</t>
  </si>
  <si>
    <t>Sel pour 1 Kg Merguez</t>
  </si>
  <si>
    <t>Beurre de cacahuète</t>
  </si>
  <si>
    <t>15 g</t>
  </si>
  <si>
    <t>Miel</t>
  </si>
  <si>
    <t>27 g</t>
  </si>
  <si>
    <t>Beurre 1 cuillère café</t>
  </si>
  <si>
    <t>Sel pour 1 Kg Pâtes alimentaires</t>
  </si>
  <si>
    <t>Bière (pils)</t>
  </si>
  <si>
    <t>1 verre à bière</t>
  </si>
  <si>
    <t>250 ml</t>
  </si>
  <si>
    <t>Milk-shake</t>
  </si>
  <si>
    <t>1 verre</t>
  </si>
  <si>
    <t>150 ml</t>
  </si>
  <si>
    <r>
      <rPr>
        <sz val="14"/>
        <rFont val="Calibri"/>
        <family val="2"/>
        <scheme val="minor"/>
      </rPr>
      <t xml:space="preserve"> </t>
    </r>
    <r>
      <rPr>
        <b/>
        <sz val="14"/>
        <rFont val="Calibri"/>
        <family val="2"/>
        <scheme val="minor"/>
      </rPr>
      <t xml:space="preserve">Poissons (entiers) : </t>
    </r>
    <r>
      <rPr>
        <sz val="14"/>
        <color theme="1"/>
        <rFont val="Calibri"/>
        <family val="2"/>
        <scheme val="minor"/>
      </rPr>
      <t xml:space="preserve">brochet 1 250, carpe 775, colin 2 000, daurade 600, églefin 350, hareng 170, saur 130, limande 150, maquereau 250, merlan 230, plie 160, sardine 45, truite 450, turbot 2 350. </t>
    </r>
  </si>
  <si>
    <t xml:space="preserve">POIDS MOYEN BRUT LEGUMES ET FRUITS </t>
  </si>
  <si>
    <t>http://dmcwilshim.canalblog.com/archives/2009/01/18/12131475.html</t>
  </si>
  <si>
    <t>Beurre 1 cuillère soupe</t>
  </si>
  <si>
    <t>Mouton 1/2 carcasse</t>
  </si>
  <si>
    <t>Sel pour 1 Kg Pommes terre</t>
  </si>
  <si>
    <t>Biscotte blanche/complète</t>
  </si>
  <si>
    <t>8 g/10 g</t>
  </si>
  <si>
    <t>Moule</t>
  </si>
  <si>
    <t>1 pièce</t>
  </si>
  <si>
    <t>4 g</t>
  </si>
  <si>
    <t>Beurre 1 noisette</t>
  </si>
  <si>
    <t>Mouton carré couvert (5+3)</t>
  </si>
  <si>
    <t>Sel pour 1 Kg Saucisse a griller</t>
  </si>
  <si>
    <t>10 g</t>
  </si>
  <si>
    <t>Muesli</t>
  </si>
  <si>
    <t>1 tasse à café</t>
  </si>
  <si>
    <t>50 g</t>
  </si>
  <si>
    <r>
      <rPr>
        <b/>
        <sz val="14"/>
        <rFont val="Calibri"/>
        <family val="2"/>
        <scheme val="minor"/>
      </rPr>
      <t xml:space="preserve">Sucre </t>
    </r>
    <r>
      <rPr>
        <sz val="14"/>
        <color theme="1"/>
        <rFont val="Calibri"/>
        <family val="2"/>
        <scheme val="minor"/>
      </rPr>
      <t>(morceau) : 6.</t>
    </r>
  </si>
  <si>
    <t>Correspondance Calibre/ Poids fruits legumes</t>
  </si>
  <si>
    <t>Beurre 1 noix</t>
  </si>
  <si>
    <t>Mouton carré découvert (5)</t>
  </si>
  <si>
    <t>Sel pour 1 Kg Semoule a couscous</t>
  </si>
  <si>
    <t>Biscuit apéritif</t>
  </si>
  <si>
    <t>Beurre 1 tasse</t>
  </si>
  <si>
    <t xml:space="preserve">Mouton cervelle </t>
  </si>
  <si>
    <t>Semoule Tasse thé de 15 cl</t>
  </si>
  <si>
    <t>Biscuit au chocolat</t>
  </si>
  <si>
    <t>20 g</t>
  </si>
  <si>
    <t>Nectarine</t>
  </si>
  <si>
    <t>95 g</t>
  </si>
  <si>
    <r>
      <rPr>
        <b/>
        <sz val="14"/>
        <rFont val="Calibri"/>
        <family val="2"/>
        <scheme val="minor"/>
      </rPr>
      <t xml:space="preserve">Viandes : </t>
    </r>
    <r>
      <rPr>
        <sz val="14"/>
        <color theme="1"/>
        <rFont val="Calibri"/>
        <family val="2"/>
        <scheme val="minor"/>
      </rPr>
      <t xml:space="preserve">lapin (vidé) 1 500 ; oie (entière) 5 500 ; poulet (entier) 1 800. </t>
    </r>
    <r>
      <rPr>
        <i/>
        <sz val="14"/>
        <rFont val="Calibri"/>
        <family val="2"/>
        <scheme val="minor"/>
      </rPr>
      <t xml:space="preserve">Cervelle : </t>
    </r>
    <r>
      <rPr>
        <sz val="14"/>
        <color theme="1"/>
        <rFont val="Calibri"/>
        <family val="2"/>
        <scheme val="minor"/>
      </rPr>
      <t>bœuf 500, veau 300, mouton 100, porc 110.</t>
    </r>
  </si>
  <si>
    <t>https://portal.health.fgov.be/pls/portal/docs/PAGE/INTERNET_PG/HOMEPAGE_MENU/ABOUTUS1_MENU/INSTITUTIONSAPPARENTEES1_MENU/HOGEGEZONDHEIDSRAAD1_MENU/ADVIEZENENAANBEVELINGEN1_MENU/ADVIEZENENAANBEVELINGEN1_DOCS/6545-2_POIDSETMESURES_FR_2005_2.PDF</t>
  </si>
  <si>
    <t>Bœuf Cervelle</t>
  </si>
  <si>
    <t>Mouton cœur</t>
  </si>
  <si>
    <t>Semoule Verre de 20 cl</t>
  </si>
  <si>
    <t>Boudin blanc</t>
  </si>
  <si>
    <t>Noisettes</t>
  </si>
  <si>
    <t>10 pièces</t>
  </si>
  <si>
    <t>12 g</t>
  </si>
  <si>
    <r>
      <rPr>
        <i/>
        <sz val="14"/>
        <rFont val="Calibri"/>
        <family val="2"/>
        <scheme val="minor"/>
      </rPr>
      <t xml:space="preserve">Cœur : </t>
    </r>
    <r>
      <rPr>
        <sz val="14"/>
        <color theme="1"/>
        <rFont val="Calibri"/>
        <family val="2"/>
        <scheme val="minor"/>
      </rPr>
      <t xml:space="preserve">bœuf 2 750, veau 500, mouton 230, porc 225. </t>
    </r>
    <r>
      <rPr>
        <i/>
        <sz val="14"/>
        <rFont val="Calibri"/>
        <family val="2"/>
        <scheme val="minor"/>
      </rPr>
      <t xml:space="preserve">Foie : </t>
    </r>
    <r>
      <rPr>
        <sz val="14"/>
        <color theme="1"/>
        <rFont val="Calibri"/>
        <family val="2"/>
        <scheme val="minor"/>
      </rPr>
      <t xml:space="preserve">bœuf 8 500, veau 2 500, porc 750. </t>
    </r>
  </si>
  <si>
    <t>Bœuf cœur</t>
  </si>
  <si>
    <t>Mouton épaule</t>
  </si>
  <si>
    <t>Sole T1</t>
  </si>
  <si>
    <t>Boudin noir</t>
  </si>
  <si>
    <r>
      <rPr>
        <sz val="14"/>
        <rFont val="Calibri"/>
        <family val="2"/>
        <scheme val="minor"/>
      </rPr>
      <t xml:space="preserve"> </t>
    </r>
    <r>
      <rPr>
        <i/>
        <sz val="14"/>
        <rFont val="Calibri"/>
        <family val="2"/>
        <scheme val="minor"/>
      </rPr>
      <t xml:space="preserve">Langue : </t>
    </r>
    <r>
      <rPr>
        <sz val="14"/>
        <color theme="1"/>
        <rFont val="Calibri"/>
        <family val="2"/>
        <scheme val="minor"/>
      </rPr>
      <t xml:space="preserve">bœuf 4 000, veau 1 000. </t>
    </r>
    <r>
      <rPr>
        <i/>
        <sz val="14"/>
        <rFont val="Calibri"/>
        <family val="2"/>
        <scheme val="minor"/>
      </rPr>
      <t xml:space="preserve">Pied </t>
    </r>
    <r>
      <rPr>
        <sz val="14"/>
        <color theme="1"/>
        <rFont val="Calibri"/>
        <family val="2"/>
        <scheme val="minor"/>
      </rPr>
      <t xml:space="preserve">de porc 200. </t>
    </r>
    <r>
      <rPr>
        <i/>
        <sz val="14"/>
        <rFont val="Calibri"/>
        <family val="2"/>
        <scheme val="minor"/>
      </rPr>
      <t xml:space="preserve">Ris </t>
    </r>
    <r>
      <rPr>
        <sz val="14"/>
        <color theme="1"/>
        <rFont val="Calibri"/>
        <family val="2"/>
        <scheme val="minor"/>
      </rPr>
      <t xml:space="preserve">de veau 750. </t>
    </r>
    <r>
      <rPr>
        <i/>
        <sz val="14"/>
        <rFont val="Calibri"/>
        <family val="2"/>
        <scheme val="minor"/>
      </rPr>
      <t xml:space="preserve">Rognon : </t>
    </r>
    <r>
      <rPr>
        <sz val="14"/>
        <color theme="1"/>
        <rFont val="Calibri"/>
        <family val="2"/>
        <scheme val="minor"/>
      </rPr>
      <t>bœuf 1 000, veau 250, porc 170.</t>
    </r>
  </si>
  <si>
    <t>http://www.aliments.org/poids.htm</t>
  </si>
  <si>
    <t>Bœuf entrecôte</t>
  </si>
  <si>
    <t>Mouton gigot raccourci</t>
  </si>
  <si>
    <t>Sole T2</t>
  </si>
  <si>
    <t>Boudoir</t>
  </si>
  <si>
    <t>5,5 g</t>
  </si>
  <si>
    <t>Oeuf cuit</t>
  </si>
  <si>
    <t>Bœuf faux filet</t>
  </si>
  <si>
    <t>Mouton selle anglaise</t>
  </si>
  <si>
    <t>Sole T3</t>
  </si>
  <si>
    <t>Oignon</t>
  </si>
  <si>
    <t>115 g</t>
  </si>
  <si>
    <t>http://www.astro.ulg.ac.be/cours/magain/stat/stat52.html</t>
  </si>
  <si>
    <t>Bœuf filet</t>
  </si>
  <si>
    <t>Sole T4 + de</t>
  </si>
  <si>
    <t>Cabillaud</t>
  </si>
  <si>
    <t>1 darne</t>
  </si>
  <si>
    <t>175 g</t>
  </si>
  <si>
    <t>Olive</t>
  </si>
  <si>
    <t>Modification.   Poids brut d'aliments résultant de la cuisson de:</t>
  </si>
  <si>
    <t>Bœuf foie</t>
  </si>
  <si>
    <t>Noix</t>
  </si>
  <si>
    <t>Cacahuètes</t>
  </si>
  <si>
    <t>1 cuillère/10 pièces</t>
  </si>
  <si>
    <t>20 g/20 g</t>
  </si>
  <si>
    <t>Omelette (1 œuf)</t>
  </si>
  <si>
    <t>lien : une portion c'est combien   sur la nutrition.fr</t>
  </si>
  <si>
    <t>Bœuf langue</t>
  </si>
  <si>
    <t>Noix épluchées Tasse thé de 15 cl</t>
  </si>
  <si>
    <t>Sucre morceaux</t>
  </si>
  <si>
    <t>Café/thé</t>
  </si>
  <si>
    <t>1 tasse</t>
  </si>
  <si>
    <t>125g</t>
  </si>
  <si>
    <t>Orange</t>
  </si>
  <si>
    <t>140 g</t>
  </si>
  <si>
    <r>
      <rPr>
        <sz val="14"/>
        <rFont val="Calibri"/>
        <family val="2"/>
        <scheme val="minor"/>
      </rPr>
      <t xml:space="preserve">100 g d'aliments crus. </t>
    </r>
    <r>
      <rPr>
        <b/>
        <sz val="14"/>
        <rFont val="Calibri"/>
        <family val="2"/>
        <scheme val="minor"/>
      </rPr>
      <t xml:space="preserve">Farineux : </t>
    </r>
    <r>
      <rPr>
        <sz val="14"/>
        <color theme="1"/>
        <rFont val="Calibri"/>
        <family val="2"/>
        <scheme val="minor"/>
      </rPr>
      <t xml:space="preserve">coquillettes 385, macaronis 400, nouilles 385, riz 295, spaghettis 385. </t>
    </r>
  </si>
  <si>
    <t>Bœuf rognon</t>
  </si>
  <si>
    <t>Sucre semoule 1 cuillère café</t>
  </si>
  <si>
    <t>Cake</t>
  </si>
  <si>
    <t>30 g</t>
  </si>
  <si>
    <t>Bœuf train côtes milieu</t>
  </si>
  <si>
    <t>Oeuf  le blanc</t>
  </si>
  <si>
    <t>Sucre semoule 1 cuillère soupe</t>
  </si>
  <si>
    <t>Cake fourré aux fruits</t>
  </si>
  <si>
    <t>35 g</t>
  </si>
  <si>
    <t>Pain blanc/gris</t>
  </si>
  <si>
    <t>1 tranche carrée</t>
  </si>
  <si>
    <r>
      <rPr>
        <sz val="14"/>
        <rFont val="Calibri"/>
        <family val="2"/>
        <scheme val="minor"/>
      </rPr>
      <t>100 g d'aliments crus.</t>
    </r>
    <r>
      <rPr>
        <sz val="14"/>
        <color theme="1"/>
        <rFont val="Calibri"/>
        <family val="2"/>
        <scheme val="minor"/>
      </rPr>
      <t xml:space="preserve"> </t>
    </r>
    <r>
      <rPr>
        <b/>
        <sz val="14"/>
        <rFont val="Calibri"/>
        <family val="2"/>
        <scheme val="minor"/>
      </rPr>
      <t xml:space="preserve">Légumes frais : </t>
    </r>
    <r>
      <rPr>
        <sz val="14"/>
        <color theme="1"/>
        <rFont val="Calibri"/>
        <family val="2"/>
        <scheme val="minor"/>
      </rPr>
      <t xml:space="preserve">artichauts 87, asperges 87, bettes 90, betteraves rouges à l'eau 91, au four 57, carottes à l'eau 100, à l'étouffée 64, </t>
    </r>
  </si>
  <si>
    <t>Brochet</t>
  </si>
  <si>
    <t>Oeuf gros</t>
  </si>
  <si>
    <t>Sucre semoule 1 tasse</t>
  </si>
  <si>
    <t>Canard/faisan</t>
  </si>
  <si>
    <t>1 portion</t>
  </si>
  <si>
    <t>125 g</t>
  </si>
  <si>
    <t>1 tranche ronde</t>
  </si>
  <si>
    <t>29 g</t>
  </si>
  <si>
    <t>Oeuf moyen</t>
  </si>
  <si>
    <t>Sucre Verre de 20 cl</t>
  </si>
  <si>
    <t>Carambole</t>
  </si>
  <si>
    <t>155 g</t>
  </si>
  <si>
    <t>Pain complet</t>
  </si>
  <si>
    <r>
      <rPr>
        <sz val="14"/>
        <rFont val="Calibri"/>
        <family val="2"/>
        <scheme val="minor"/>
      </rPr>
      <t>100 g d'aliments crus. l</t>
    </r>
    <r>
      <rPr>
        <b/>
        <sz val="14"/>
        <rFont val="Calibri"/>
        <family val="2"/>
        <scheme val="minor"/>
      </rPr>
      <t xml:space="preserve">égumes frais : </t>
    </r>
    <r>
      <rPr>
        <sz val="14"/>
        <color theme="1"/>
        <rFont val="Calibri"/>
        <family val="2"/>
        <scheme val="minor"/>
      </rPr>
      <t xml:space="preserve">, céleris (côtes) 94, raves cuites à l'eau 91, sautées 54, champignons de couche frits 83, </t>
    </r>
  </si>
  <si>
    <t>Cacao poudre 1 cuillère soupe</t>
  </si>
  <si>
    <t>Oeuf petit</t>
  </si>
  <si>
    <t>Carotte</t>
  </si>
  <si>
    <t>45 g</t>
  </si>
  <si>
    <t>Cacao Tasse thé de 15 cl</t>
  </si>
  <si>
    <t>Œufs 1 douzaine</t>
  </si>
  <si>
    <t>Tapioca Tasse thé de 15 cl</t>
  </si>
  <si>
    <t>Céleri rave, cru</t>
  </si>
  <si>
    <t>85 g</t>
  </si>
  <si>
    <t>Pain grillé blanc/gris</t>
  </si>
  <si>
    <t>21 g</t>
  </si>
  <si>
    <r>
      <rPr>
        <sz val="14"/>
        <rFont val="Calibri"/>
        <family val="2"/>
        <scheme val="minor"/>
      </rPr>
      <t>100 g d'aliments crus. l</t>
    </r>
    <r>
      <rPr>
        <b/>
        <sz val="14"/>
        <rFont val="Calibri"/>
        <family val="2"/>
        <scheme val="minor"/>
      </rPr>
      <t xml:space="preserve">égumes frais : </t>
    </r>
    <r>
      <rPr>
        <sz val="14"/>
        <color theme="1"/>
        <rFont val="Calibri"/>
        <family val="2"/>
        <scheme val="minor"/>
      </rPr>
      <t xml:space="preserve"> chou vert, cuit à l'eau 92, à l'étouffée 64, de Bruxelles 86, -fleur 92, </t>
    </r>
  </si>
  <si>
    <t>Canard vidé</t>
  </si>
  <si>
    <t>Œufs blanc d'</t>
  </si>
  <si>
    <t>Thon boite 1/10</t>
  </si>
  <si>
    <t>Céréales de petit déjeuner</t>
  </si>
  <si>
    <t>40 g</t>
  </si>
  <si>
    <t>Pain d'épices</t>
  </si>
  <si>
    <t>1 tranche</t>
  </si>
  <si>
    <t>23 g</t>
  </si>
  <si>
    <t>Carotte moyenne</t>
  </si>
  <si>
    <t>Thon boite 1/3 saladière</t>
  </si>
  <si>
    <t>Cerise (sans noyau)</t>
  </si>
  <si>
    <t>Pain de seigle</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</si>
  <si>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épinards cuits à l'eau ou au jus 83, haricots verts cuits à l'eau 104, à l'étouffée 90, navets, cuits à l'eau 95, à l'étouffée 92,</t>
    </r>
  </si>
  <si>
    <t>Céléri 1 branche</t>
  </si>
  <si>
    <t>Œufs jaune</t>
  </si>
  <si>
    <t>Thon boite 1/5</t>
  </si>
  <si>
    <t>Cervelas</t>
  </si>
  <si>
    <t>Pain de viande</t>
  </si>
  <si>
    <t>Céléri rave</t>
  </si>
  <si>
    <t>Oignon moyen</t>
  </si>
  <si>
    <t>Thon boite 1/6 basse</t>
  </si>
  <si>
    <t>Champignon, cuit</t>
  </si>
  <si>
    <t>Pain français (baguette)</t>
  </si>
  <si>
    <t>260 g</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</si>
  <si>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poireaux 81, p. de terre en robe des champs 98, à l'anglaise 95, au four 80, en purée 119, en ragoût 154, frites 44 </t>
    </r>
    <r>
      <rPr>
        <vertAlign val="superscript"/>
        <sz val="14"/>
        <rFont val="Calibri"/>
        <family val="2"/>
        <scheme val="minor"/>
      </rPr>
      <t>1</t>
    </r>
    <r>
      <rPr>
        <sz val="14"/>
        <color theme="1"/>
        <rFont val="Calibri"/>
        <family val="2"/>
        <scheme val="minor"/>
      </rPr>
      <t xml:space="preserve">, </t>
    </r>
  </si>
  <si>
    <t>Olives</t>
  </si>
  <si>
    <t>Thon boite 1/8</t>
  </si>
  <si>
    <t>Chicon</t>
  </si>
  <si>
    <t>Pamplemousse</t>
  </si>
  <si>
    <t>Choux fleur</t>
  </si>
  <si>
    <t>Thon boite 4/4 saladière</t>
  </si>
  <si>
    <t>Chips</t>
  </si>
  <si>
    <t>1 paquet</t>
  </si>
  <si>
    <t>Papaye</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</si>
  <si>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 potiron 55, scarole 71, tomates frites 69. </t>
    </r>
    <r>
      <rPr>
        <b/>
        <sz val="14"/>
        <rFont val="Calibri"/>
        <family val="2"/>
        <scheme val="minor"/>
      </rPr>
      <t xml:space="preserve">Légumes secs : </t>
    </r>
    <r>
      <rPr>
        <sz val="14"/>
        <color theme="1"/>
        <rFont val="Calibri"/>
        <family val="2"/>
        <scheme val="minor"/>
      </rPr>
      <t>fèves 310, haricots 270,</t>
    </r>
  </si>
  <si>
    <t>Choux vert</t>
  </si>
  <si>
    <t>Orange moyenne</t>
  </si>
  <si>
    <t>Tomate grosse</t>
  </si>
  <si>
    <t>Chocolat</t>
  </si>
  <si>
    <t>1 barre</t>
  </si>
  <si>
    <t>Parmesan</t>
  </si>
  <si>
    <t>Citron moyen</t>
  </si>
  <si>
    <t>Tomate moyenne</t>
  </si>
  <si>
    <t>Chou de Bruxelles, cuit</t>
  </si>
  <si>
    <t>Pastèque</t>
  </si>
  <si>
    <t>1125 g</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</si>
  <si>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 pois cassés 400. </t>
    </r>
  </si>
  <si>
    <t>Clémentine</t>
  </si>
  <si>
    <t>Tomate petite</t>
  </si>
  <si>
    <t>Chou-fleur/brocoli, cuit</t>
  </si>
  <si>
    <t>Pâte à tartiner (choco)</t>
  </si>
  <si>
    <t>33 g</t>
  </si>
  <si>
    <t>Colin</t>
  </si>
  <si>
    <t>Pêche</t>
  </si>
  <si>
    <t>Truite portion</t>
  </si>
  <si>
    <t>Citron</t>
  </si>
  <si>
    <t>70 g</t>
  </si>
  <si>
    <t>Pâté de foie</t>
  </si>
  <si>
    <r>
      <rPr>
        <sz val="14"/>
        <rFont val="Calibri"/>
        <family val="2"/>
        <scheme val="minor"/>
      </rPr>
      <t>100 g d'aliments crus. l</t>
    </r>
    <r>
      <rPr>
        <sz val="14"/>
        <color theme="1"/>
        <rFont val="Calibri"/>
        <family val="2"/>
        <scheme val="minor"/>
      </rPr>
      <t xml:space="preserve"> </t>
    </r>
    <r>
      <rPr>
        <b/>
        <sz val="14"/>
        <rFont val="Calibri"/>
        <family val="2"/>
        <scheme val="minor"/>
      </rPr>
      <t xml:space="preserve">Poissons : </t>
    </r>
    <r>
      <rPr>
        <sz val="14"/>
        <color theme="1"/>
        <rFont val="Calibri"/>
        <family val="2"/>
        <scheme val="minor"/>
      </rPr>
      <t xml:space="preserve">au court-bouillon 95, frits 81. </t>
    </r>
    <r>
      <rPr>
        <i/>
        <sz val="14"/>
        <rFont val="Calibri"/>
        <family val="2"/>
        <scheme val="minor"/>
      </rPr>
      <t xml:space="preserve">Crevettes : </t>
    </r>
    <r>
      <rPr>
        <sz val="14"/>
        <color theme="1"/>
        <rFont val="Calibri"/>
        <family val="2"/>
        <scheme val="minor"/>
      </rPr>
      <t xml:space="preserve">97. </t>
    </r>
  </si>
  <si>
    <t>Concombre</t>
  </si>
  <si>
    <t>Pied veau</t>
  </si>
  <si>
    <t>Turbot</t>
  </si>
  <si>
    <t>Pâtes, cuites</t>
  </si>
  <si>
    <t>210 g</t>
  </si>
  <si>
    <t>Coquillette Verre de 20 cl</t>
  </si>
  <si>
    <t>Poireau beau</t>
  </si>
  <si>
    <t>Compote de pommes</t>
  </si>
  <si>
    <t>Pâtes, sèches</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</si>
  <si>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i/>
        <sz val="14"/>
        <rFont val="Calibri"/>
        <family val="2"/>
        <scheme val="minor"/>
      </rPr>
      <t xml:space="preserve">bœuf : </t>
    </r>
    <r>
      <rPr>
        <sz val="14"/>
        <color theme="1"/>
        <rFont val="Calibri"/>
        <family val="2"/>
        <scheme val="minor"/>
      </rPr>
      <t xml:space="preserve">bifteck grillé 88, au gril 83, au plat 88, rôti (1/2 h) 77, bouilli 83. </t>
    </r>
  </si>
  <si>
    <t>Courgette</t>
  </si>
  <si>
    <t>Poireau blanc de</t>
  </si>
  <si>
    <t>Veau carré couvert (5+3)</t>
  </si>
  <si>
    <t>Concombre, cru</t>
  </si>
  <si>
    <t>Pêche (sans noyau)</t>
  </si>
  <si>
    <t>Cresson botte</t>
  </si>
  <si>
    <t>Poireau moyen</t>
  </si>
  <si>
    <t>Veau carré découvert (5)</t>
  </si>
  <si>
    <t>Confiture</t>
  </si>
  <si>
    <t>Pickles</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</si>
  <si>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Veau : </t>
    </r>
    <r>
      <rPr>
        <sz val="14"/>
        <color theme="1"/>
        <rFont val="Calibri"/>
        <family val="2"/>
        <scheme val="minor"/>
      </rPr>
      <t xml:space="preserve">à la poêle 93, rôti (3/4 d'h) 74. </t>
    </r>
    <r>
      <rPr>
        <i/>
        <sz val="14"/>
        <rFont val="Calibri"/>
        <family val="2"/>
        <scheme val="minor"/>
      </rPr>
      <t xml:space="preserve">Mouton : </t>
    </r>
    <r>
      <rPr>
        <sz val="14"/>
        <color theme="1"/>
        <rFont val="Calibri"/>
        <family val="2"/>
        <scheme val="minor"/>
      </rPr>
      <t xml:space="preserve">rôti 73, sauté 69. </t>
    </r>
  </si>
  <si>
    <t>Cuillère café liquide</t>
  </si>
  <si>
    <t>Poivron</t>
  </si>
  <si>
    <t>Veau cervelle</t>
  </si>
  <si>
    <t>Corned-beef</t>
  </si>
  <si>
    <t>Pistolet</t>
  </si>
  <si>
    <t>Cuillère soupe liquide</t>
  </si>
  <si>
    <t>Pomelos 1/2</t>
  </si>
  <si>
    <t>Veau cœur</t>
  </si>
  <si>
    <t>Corn Flakes</t>
  </si>
  <si>
    <t>Plie</t>
  </si>
  <si>
    <t>135 g</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</si>
  <si>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Porc : </t>
    </r>
    <r>
      <rPr>
        <sz val="14"/>
        <color theme="1"/>
        <rFont val="Calibri"/>
        <family val="2"/>
        <scheme val="minor"/>
      </rPr>
      <t xml:space="preserve">côtelette 83, rôti 64. </t>
    </r>
    <r>
      <rPr>
        <i/>
        <sz val="14"/>
        <rFont val="Calibri"/>
        <family val="2"/>
        <scheme val="minor"/>
      </rPr>
      <t xml:space="preserve">Cheval : </t>
    </r>
    <r>
      <rPr>
        <sz val="14"/>
        <color theme="1"/>
        <rFont val="Calibri"/>
        <family val="2"/>
        <scheme val="minor"/>
      </rPr>
      <t xml:space="preserve">bifteck à la poêle 93. </t>
    </r>
    <r>
      <rPr>
        <i/>
        <sz val="14"/>
        <rFont val="Calibri"/>
        <family val="2"/>
        <scheme val="minor"/>
      </rPr>
      <t xml:space="preserve">Foie : </t>
    </r>
    <r>
      <rPr>
        <sz val="14"/>
        <color theme="1"/>
        <rFont val="Calibri"/>
        <family val="2"/>
        <scheme val="minor"/>
      </rPr>
      <t xml:space="preserve">91. </t>
    </r>
    <r>
      <rPr>
        <i/>
        <sz val="14"/>
        <rFont val="Calibri"/>
        <family val="2"/>
        <scheme val="minor"/>
      </rPr>
      <t xml:space="preserve">Boudin : </t>
    </r>
    <r>
      <rPr>
        <sz val="14"/>
        <color theme="1"/>
        <rFont val="Calibri"/>
        <family val="2"/>
        <scheme val="minor"/>
      </rPr>
      <t xml:space="preserve">94. </t>
    </r>
    <r>
      <rPr>
        <i/>
        <sz val="14"/>
        <rFont val="Calibri"/>
        <family val="2"/>
        <scheme val="minor"/>
      </rPr>
      <t xml:space="preserve">Saucisse fraîche : </t>
    </r>
    <r>
      <rPr>
        <sz val="14"/>
        <color theme="1"/>
        <rFont val="Calibri"/>
        <family val="2"/>
        <scheme val="minor"/>
      </rPr>
      <t>92.</t>
    </r>
  </si>
  <si>
    <t>Pomme</t>
  </si>
  <si>
    <t>Veau Foie</t>
  </si>
  <si>
    <t>Couque à la crème</t>
  </si>
  <si>
    <t>80 g</t>
  </si>
  <si>
    <t>Poire</t>
  </si>
  <si>
    <t>Daurade</t>
  </si>
  <si>
    <t>Pomme de terre moyenne</t>
  </si>
  <si>
    <t>Veau langue</t>
  </si>
  <si>
    <t>Couque au beurre</t>
  </si>
  <si>
    <t>75 g</t>
  </si>
  <si>
    <t>Poireau, cuit</t>
  </si>
  <si>
    <t>Verres</t>
  </si>
  <si>
    <t>Pomme fruit grosse</t>
  </si>
  <si>
    <t>Veau noix</t>
  </si>
  <si>
    <t>Couque suisse</t>
  </si>
  <si>
    <t>1 longue / ronde</t>
  </si>
  <si>
    <t>75 g / 90 g</t>
  </si>
  <si>
    <t>Poivron vert/jaune/rouge</t>
  </si>
  <si>
    <t>185 g</t>
  </si>
  <si>
    <t>Petit verre à eau/limonade, rempli normalement 150</t>
  </si>
  <si>
    <t>Eau grand verre à eau</t>
  </si>
  <si>
    <t>Pomme fruit moyenne</t>
  </si>
  <si>
    <t>Veau noix patissière</t>
  </si>
  <si>
    <t>Courgette, cuite</t>
  </si>
  <si>
    <t>Echalote belle</t>
  </si>
  <si>
    <t>Pomme terre grosse</t>
  </si>
  <si>
    <t>Veau ris</t>
  </si>
  <si>
    <t>Cramique</t>
  </si>
  <si>
    <t>Pomme de terre, cuite (ovale)</t>
  </si>
  <si>
    <t>Grand verre à eau/limonade, rempli normalement 250</t>
  </si>
  <si>
    <t>Echalote moyenne</t>
  </si>
  <si>
    <t>Pomme terre moyenne</t>
  </si>
  <si>
    <t>Veau rognon</t>
  </si>
  <si>
    <t>Crème</t>
  </si>
  <si>
    <t>24 g</t>
  </si>
  <si>
    <t>Pomme de terre, rôtie</t>
  </si>
  <si>
    <t>Echalote petite</t>
  </si>
  <si>
    <t>Pomme terre petite</t>
  </si>
  <si>
    <t>Veau sous noix</t>
  </si>
  <si>
    <t>Crème à fouetter</t>
  </si>
  <si>
    <t>Porto</t>
  </si>
  <si>
    <t>1 petit verre</t>
  </si>
  <si>
    <t>75 ml</t>
  </si>
  <si>
    <t>Verre à vin: blanc/rouge, rempli normalement 125</t>
  </si>
  <si>
    <t>Ecrevisse</t>
  </si>
  <si>
    <t xml:space="preserve">Porc cervelle </t>
  </si>
  <si>
    <t>Crème glacée</t>
  </si>
  <si>
    <t>1 boule</t>
  </si>
  <si>
    <t>Poulet, poitrine (sans peau)</t>
  </si>
  <si>
    <t>Porc cœur</t>
  </si>
  <si>
    <t>Crêpe</t>
  </si>
  <si>
    <t>Poulet, cuisse(sans peau)</t>
  </si>
  <si>
    <t>1 cuisse</t>
  </si>
  <si>
    <t>165 g</t>
  </si>
  <si>
    <t>Verre à mousseux, rempli normalement 100</t>
  </si>
  <si>
    <t>Farine 1 cuillère café</t>
  </si>
  <si>
    <t>Porc foie</t>
  </si>
  <si>
    <t>Crevettes</t>
  </si>
  <si>
    <t>Praline</t>
  </si>
  <si>
    <t>Farine 1 cuillère soupe</t>
  </si>
  <si>
    <t>Porc jambon</t>
  </si>
  <si>
    <t>Croissant</t>
  </si>
  <si>
    <t>Prune, sans noyau</t>
  </si>
  <si>
    <t>55 g</t>
  </si>
  <si>
    <t>Verre à bière, rempli normalement 250 et 330</t>
  </si>
  <si>
    <t>Farine 1 tasse</t>
  </si>
  <si>
    <t>Porc longe</t>
  </si>
  <si>
    <t>Croque-monsieur</t>
  </si>
  <si>
    <t>Prune, sèche</t>
  </si>
  <si>
    <t>6 g</t>
  </si>
  <si>
    <t>Farine Tasse thé de 15 cl</t>
  </si>
  <si>
    <t>Porc poitrine</t>
  </si>
  <si>
    <t>Croquette de pomme de terre (c)</t>
  </si>
  <si>
    <t>Pudding</t>
  </si>
  <si>
    <t>125 g/200 g</t>
  </si>
  <si>
    <t>Lors de l’établissement du poids des denrées alimentaires liquides (boissons alcoolisées,</t>
  </si>
  <si>
    <t>Farine Verre de 20 cl</t>
  </si>
  <si>
    <t>Porc rognon</t>
  </si>
  <si>
    <t>Purée de pommes de terre</t>
  </si>
  <si>
    <t>1 cuillère/portion</t>
  </si>
  <si>
    <t>50 g/160 g</t>
  </si>
  <si>
    <t>Fraise</t>
  </si>
  <si>
    <t>Poulet 4/4</t>
  </si>
  <si>
    <t>lait, lait chocolaté et lait de soja, milkshake et yaourt) les "ml" ont été assimilés aux "g"</t>
  </si>
  <si>
    <t>Poulet pac</t>
  </si>
  <si>
    <t>(source 7.104).</t>
  </si>
  <si>
    <t>Pruneau</t>
  </si>
  <si>
    <t>Datte sèche (sans noyau)</t>
  </si>
  <si>
    <t>9 g</t>
  </si>
  <si>
    <t>Radis</t>
  </si>
  <si>
    <t>Pour la crème glacée et la mousse, le facteur de conversion est mentionné dans la colonne</t>
  </si>
  <si>
    <t>Raisin</t>
  </si>
  <si>
    <t>7 g</t>
  </si>
  <si>
    <t>précisions.</t>
  </si>
  <si>
    <t>Éclair au chocolat</t>
  </si>
  <si>
    <t>Raisin, sec</t>
  </si>
  <si>
    <t>Edam jeune</t>
  </si>
  <si>
    <t>Ravioli</t>
  </si>
  <si>
    <t>400 g</t>
  </si>
  <si>
    <t>Riz au lait, vanille</t>
  </si>
  <si>
    <t>100 g/200 g</t>
  </si>
  <si>
    <r>
      <rPr>
        <b/>
        <i/>
        <sz val="12"/>
        <rFont val="Calibri"/>
        <family val="2"/>
        <scheme val="minor"/>
      </rPr>
      <t>Nota :</t>
    </r>
    <r>
      <rPr>
        <b/>
        <sz val="12"/>
        <color theme="1"/>
        <rFont val="Calibri"/>
        <family val="2"/>
        <scheme val="minor"/>
      </rPr>
      <t> (1) En cuisant, les pommes frites absorbent 8 à 10 % de matières grasses.</t>
    </r>
  </si>
  <si>
    <t>Farine</t>
  </si>
  <si>
    <t>Riz, cuit</t>
  </si>
  <si>
    <t>Besoins journaliers (limites moyennes)</t>
  </si>
  <si>
    <t>En grammes</t>
  </si>
  <si>
    <t>En milligrammes</t>
  </si>
  <si>
    <t>Fécule de pomme de terre</t>
  </si>
  <si>
    <t>Riz, non cuit</t>
  </si>
  <si>
    <t>1 sachet</t>
  </si>
  <si>
    <t>62,5 g</t>
  </si>
  <si>
    <t>Protides</t>
  </si>
  <si>
    <t>Lipides</t>
  </si>
  <si>
    <t>Glucides</t>
  </si>
  <si>
    <r>
      <rPr>
        <b/>
        <sz val="12"/>
        <rFont val="Calibri"/>
        <family val="2"/>
        <scheme val="minor"/>
      </rPr>
      <t>Calcium </t>
    </r>
    <r>
      <rPr>
        <b/>
        <vertAlign val="superscript"/>
        <sz val="12"/>
        <rFont val="Calibri"/>
        <family val="2"/>
        <scheme val="minor"/>
      </rPr>
      <t>7</t>
    </r>
  </si>
  <si>
    <t>Phosphore</t>
  </si>
  <si>
    <t>Fer</t>
  </si>
  <si>
    <t>Vit. C</t>
  </si>
  <si>
    <t>Fenouil</t>
  </si>
  <si>
    <t>Jeunes</t>
  </si>
  <si>
    <t>Fève de soja, cuite</t>
  </si>
  <si>
    <t>Salami</t>
  </si>
  <si>
    <t> 2 à 4 ans</t>
  </si>
  <si>
    <t>30/35</t>
  </si>
  <si>
    <t>200/250</t>
  </si>
  <si>
    <t>700/750</t>
  </si>
  <si>
    <t>650/700</t>
  </si>
  <si>
    <t>40/94</t>
  </si>
  <si>
    <t>40/60</t>
  </si>
  <si>
    <t>Figue, sèche</t>
  </si>
  <si>
    <t>Sandwich sucré</t>
  </si>
  <si>
    <t> 4 à 6 ans</t>
  </si>
  <si>
    <t>35/40</t>
  </si>
  <si>
    <t>600/800</t>
  </si>
  <si>
    <t>Filet d'Anvers</t>
  </si>
  <si>
    <t> 6 à 10 ans</t>
  </si>
  <si>
    <t>45/55</t>
  </si>
  <si>
    <t>300/340</t>
  </si>
  <si>
    <t>850/950</t>
  </si>
  <si>
    <t>Flétan, fumé</t>
  </si>
  <si>
    <t>Saumon</t>
  </si>
  <si>
    <t>180 g</t>
  </si>
  <si>
    <t>10 à 12 ans (filles 9 à 11)</t>
  </si>
  <si>
    <t>60/65</t>
  </si>
  <si>
    <r>
      <rPr>
        <sz val="12"/>
        <rFont val="Calibri"/>
        <family val="2"/>
        <scheme val="minor"/>
      </rPr>
      <t>350/400 </t>
    </r>
    <r>
      <rPr>
        <b/>
        <vertAlign val="superscript"/>
        <sz val="12"/>
        <rFont val="Calibri"/>
        <family val="2"/>
        <scheme val="minor"/>
      </rPr>
      <t>1</t>
    </r>
  </si>
  <si>
    <t>1 000/1 200</t>
  </si>
  <si>
    <t>1 100/1 300</t>
  </si>
  <si>
    <t>20/30</t>
  </si>
  <si>
    <t>60/100</t>
  </si>
  <si>
    <t>Flocons d'avoine</t>
  </si>
  <si>
    <t>Saumon, fumé</t>
  </si>
  <si>
    <t>12 à 15 ans (filles 11 à 13)</t>
  </si>
  <si>
    <r>
      <rPr>
        <sz val="12"/>
        <rFont val="Calibri"/>
        <family val="2"/>
        <scheme val="minor"/>
      </rPr>
      <t>5/9 </t>
    </r>
    <r>
      <rPr>
        <b/>
        <vertAlign val="superscript"/>
        <sz val="12"/>
        <rFont val="Calibri"/>
        <family val="2"/>
        <scheme val="minor"/>
      </rPr>
      <t>2</t>
    </r>
  </si>
  <si>
    <r>
      <rPr>
        <sz val="12"/>
        <rFont val="Calibri"/>
        <family val="2"/>
        <scheme val="minor"/>
      </rPr>
      <t>440/550 </t>
    </r>
    <r>
      <rPr>
        <b/>
        <vertAlign val="superscript"/>
        <sz val="12"/>
        <rFont val="Calibri"/>
        <family val="2"/>
        <scheme val="minor"/>
      </rPr>
      <t>3</t>
    </r>
  </si>
  <si>
    <t>1 200/1 400</t>
  </si>
  <si>
    <t>1 300/1 500</t>
  </si>
  <si>
    <t>Sel</t>
  </si>
  <si>
    <t>15 à 20 ans (filles 13 à 18)</t>
  </si>
  <si>
    <r>
      <rPr>
        <sz val="12"/>
        <rFont val="Calibri"/>
        <family val="2"/>
        <scheme val="minor"/>
      </rPr>
      <t>75/100 </t>
    </r>
    <r>
      <rPr>
        <b/>
        <vertAlign val="superscript"/>
        <sz val="12"/>
        <rFont val="Calibri"/>
        <family val="2"/>
        <scheme val="minor"/>
      </rPr>
      <t>4</t>
    </r>
  </si>
  <si>
    <r>
      <rPr>
        <sz val="12"/>
        <rFont val="Calibri"/>
        <family val="2"/>
        <scheme val="minor"/>
      </rPr>
      <t>550/600 </t>
    </r>
    <r>
      <rPr>
        <b/>
        <vertAlign val="superscript"/>
        <sz val="12"/>
        <rFont val="Calibri"/>
        <family val="2"/>
        <scheme val="minor"/>
      </rPr>
      <t>5</t>
    </r>
  </si>
  <si>
    <t>1 400/1 600</t>
  </si>
  <si>
    <t>1 500/1 700</t>
  </si>
  <si>
    <t>Frangipane</t>
  </si>
  <si>
    <t>1 part</t>
  </si>
  <si>
    <t>Soupe</t>
  </si>
  <si>
    <t>1 tasse/1 assiette</t>
  </si>
  <si>
    <t>300 ml/250 ml</t>
  </si>
  <si>
    <t>Hommes</t>
  </si>
  <si>
    <t>Frites</t>
  </si>
  <si>
    <t>250 g</t>
  </si>
  <si>
    <t>Spaghetti, préparé</t>
  </si>
  <si>
    <t>1 assiette</t>
  </si>
  <si>
    <t>300 g</t>
  </si>
  <si>
    <t>Vie sédentaire</t>
  </si>
  <si>
    <r>
      <rPr>
        <sz val="12"/>
        <rFont val="Calibri"/>
        <family val="2"/>
        <scheme val="minor"/>
      </rPr>
      <t>75/85 </t>
    </r>
    <r>
      <rPr>
        <b/>
        <vertAlign val="superscript"/>
        <sz val="12"/>
        <rFont val="Calibri"/>
        <family val="2"/>
        <scheme val="minor"/>
      </rPr>
      <t>4</t>
    </r>
  </si>
  <si>
    <t>400/500</t>
  </si>
  <si>
    <t>800/900</t>
  </si>
  <si>
    <t>18/20</t>
  </si>
  <si>
    <t>70/80</t>
  </si>
  <si>
    <t>Fromage frais</t>
  </si>
  <si>
    <t>Spéculoos</t>
  </si>
  <si>
    <t>Travail de force</t>
  </si>
  <si>
    <t>Fromage fondu</t>
  </si>
  <si>
    <t>1 portion/cuillère</t>
  </si>
  <si>
    <t>20 g/15 g</t>
  </si>
  <si>
    <t>Sucre</t>
  </si>
  <si>
    <t>1 cuillère/morceau</t>
  </si>
  <si>
    <t>15 g/6 g</t>
  </si>
  <si>
    <r>
      <rPr>
        <b/>
        <sz val="12"/>
        <rFont val="Calibri"/>
        <family val="2"/>
        <scheme val="minor"/>
      </rPr>
      <t> 4</t>
    </r>
    <r>
      <rPr>
        <b/>
        <vertAlign val="superscript"/>
        <sz val="12"/>
        <rFont val="Calibri"/>
        <family val="2"/>
        <scheme val="minor"/>
      </rPr>
      <t>e</t>
    </r>
    <r>
      <rPr>
        <b/>
        <sz val="12"/>
        <color theme="1"/>
        <rFont val="Calibri"/>
        <family val="2"/>
        <scheme val="minor"/>
      </rPr>
      <t xml:space="preserve"> et 3</t>
    </r>
    <r>
      <rPr>
        <b/>
        <vertAlign val="superscript"/>
        <sz val="12"/>
        <rFont val="Calibri"/>
        <family val="2"/>
        <scheme val="minor"/>
      </rPr>
      <t>e</t>
    </r>
    <r>
      <rPr>
        <b/>
        <sz val="12"/>
        <color theme="1"/>
        <rFont val="Calibri"/>
        <family val="2"/>
        <scheme val="minor"/>
      </rPr>
      <t> cat.</t>
    </r>
  </si>
  <si>
    <t>85/110</t>
  </si>
  <si>
    <t>550/700</t>
  </si>
  <si>
    <t>1 500/1 800</t>
  </si>
  <si>
    <t>23/26</t>
  </si>
  <si>
    <t>90/110</t>
  </si>
  <si>
    <t>Fruit de la passion</t>
  </si>
  <si>
    <t>Sucre impalpable</t>
  </si>
  <si>
    <r>
      <rPr>
        <b/>
        <sz val="12"/>
        <rFont val="Calibri"/>
        <family val="2"/>
        <scheme val="minor"/>
      </rPr>
      <t> 2</t>
    </r>
    <r>
      <rPr>
        <b/>
        <vertAlign val="superscript"/>
        <sz val="12"/>
        <rFont val="Calibri"/>
        <family val="2"/>
        <scheme val="minor"/>
      </rPr>
      <t>e</t>
    </r>
    <r>
      <rPr>
        <b/>
        <sz val="12"/>
        <color theme="1"/>
        <rFont val="Calibri"/>
        <family val="2"/>
        <scheme val="minor"/>
      </rPr>
      <t xml:space="preserve"> et 1</t>
    </r>
    <r>
      <rPr>
        <b/>
        <vertAlign val="superscript"/>
        <sz val="12"/>
        <rFont val="Calibri"/>
        <family val="2"/>
        <scheme val="minor"/>
      </rPr>
      <t>re</t>
    </r>
    <r>
      <rPr>
        <b/>
        <sz val="12"/>
        <color theme="1"/>
        <rFont val="Calibri"/>
        <family val="2"/>
        <scheme val="minor"/>
      </rPr>
      <t> cat.</t>
    </r>
  </si>
  <si>
    <t>100/110</t>
  </si>
  <si>
    <t>850/1 000</t>
  </si>
  <si>
    <t>2 000/2 400</t>
  </si>
  <si>
    <t>30/45</t>
  </si>
  <si>
    <t>130/150</t>
  </si>
  <si>
    <t>Femmes</t>
  </si>
  <si>
    <t>Galette de riz</t>
  </si>
  <si>
    <t>Tarte à la confiture</t>
  </si>
  <si>
    <r>
      <rPr>
        <sz val="12"/>
        <rFont val="Calibri"/>
        <family val="2"/>
        <scheme val="minor"/>
      </rPr>
      <t>65/75 </t>
    </r>
    <r>
      <rPr>
        <b/>
        <vertAlign val="superscript"/>
        <sz val="12"/>
        <rFont val="Calibri"/>
        <family val="2"/>
        <scheme val="minor"/>
      </rPr>
      <t>4</t>
    </r>
  </si>
  <si>
    <t>350/400</t>
  </si>
  <si>
    <t>15/20</t>
  </si>
  <si>
    <t>60/70</t>
  </si>
  <si>
    <t>Gaufre au chocolat</t>
  </si>
  <si>
    <t>Tarte au riz</t>
  </si>
  <si>
    <r>
      <rPr>
        <b/>
        <sz val="12"/>
        <rFont val="Calibri"/>
        <family val="2"/>
        <scheme val="minor"/>
      </rPr>
      <t>Enceintes (5</t>
    </r>
    <r>
      <rPr>
        <b/>
        <vertAlign val="superscript"/>
        <sz val="12"/>
        <rFont val="Calibri"/>
        <family val="2"/>
        <scheme val="minor"/>
      </rPr>
      <t>e</t>
    </r>
    <r>
      <rPr>
        <b/>
        <sz val="12"/>
        <color theme="1"/>
        <rFont val="Calibri"/>
        <family val="2"/>
        <scheme val="minor"/>
      </rPr>
      <t>-9</t>
    </r>
    <r>
      <rPr>
        <b/>
        <vertAlign val="superscript"/>
        <sz val="12"/>
        <rFont val="Calibri"/>
        <family val="2"/>
        <scheme val="minor"/>
      </rPr>
      <t>e</t>
    </r>
    <r>
      <rPr>
        <b/>
        <sz val="12"/>
        <color theme="1"/>
        <rFont val="Calibri"/>
        <family val="2"/>
        <scheme val="minor"/>
      </rPr>
      <t> mois) </t>
    </r>
    <r>
      <rPr>
        <b/>
        <vertAlign val="superscript"/>
        <sz val="12"/>
        <rFont val="Calibri"/>
        <family val="2"/>
        <scheme val="minor"/>
      </rPr>
      <t>6</t>
    </r>
  </si>
  <si>
    <t>500/550</t>
  </si>
  <si>
    <t>1 500/2 000</t>
  </si>
  <si>
    <t>20/25</t>
  </si>
  <si>
    <t>100/150</t>
  </si>
  <si>
    <t>Gaufre de Liège</t>
  </si>
  <si>
    <t>Tarte aux fruits</t>
  </si>
  <si>
    <r>
      <rPr>
        <b/>
        <sz val="12"/>
        <rFont val="Calibri"/>
        <family val="2"/>
        <scheme val="minor"/>
      </rPr>
      <t>Allaitant </t>
    </r>
    <r>
      <rPr>
        <b/>
        <vertAlign val="superscript"/>
        <sz val="12"/>
        <rFont val="Calibri"/>
        <family val="2"/>
        <scheme val="minor"/>
      </rPr>
      <t>6</t>
    </r>
    <r>
      <rPr>
        <b/>
        <sz val="12"/>
        <rFont val="Calibri"/>
        <family val="2"/>
        <scheme val="minor"/>
      </rPr>
      <t xml:space="preserve"> </t>
    </r>
  </si>
  <si>
    <t>Gouda</t>
  </si>
  <si>
    <t>Tarte aux mattons</t>
  </si>
  <si>
    <t>1 morceau</t>
  </si>
  <si>
    <t>120 g</t>
  </si>
  <si>
    <r>
      <rPr>
        <b/>
        <sz val="14"/>
        <rFont val="Calibri"/>
        <family val="2"/>
        <scheme val="minor"/>
      </rPr>
      <t>Vieillards</t>
    </r>
    <r>
      <rPr>
        <sz val="14"/>
        <color theme="1"/>
        <rFont val="Calibri"/>
        <family val="2"/>
        <scheme val="minor"/>
      </rPr>
      <t> </t>
    </r>
    <r>
      <rPr>
        <b/>
        <vertAlign val="superscript"/>
        <sz val="14"/>
        <rFont val="Calibri"/>
        <family val="2"/>
        <scheme val="minor"/>
      </rPr>
      <t>6</t>
    </r>
    <r>
      <rPr>
        <b/>
        <sz val="14"/>
        <rFont val="Calibri"/>
        <family val="2"/>
        <scheme val="minor"/>
      </rPr>
      <t xml:space="preserve"> </t>
    </r>
  </si>
  <si>
    <t>300/400</t>
  </si>
  <si>
    <t>900/1 000</t>
  </si>
  <si>
    <t>14/16</t>
  </si>
  <si>
    <t>50/60</t>
  </si>
  <si>
    <t>Graisse de cuisson</t>
  </si>
  <si>
    <t>Toast</t>
  </si>
  <si>
    <t>3 g</t>
  </si>
  <si>
    <t>Gruyère</t>
  </si>
  <si>
    <t>Tomate</t>
  </si>
  <si>
    <r>
      <rPr>
        <i/>
        <sz val="12"/>
        <rFont val="Calibri"/>
        <family val="2"/>
        <scheme val="minor"/>
      </rPr>
      <t>Nota :</t>
    </r>
    <r>
      <rPr>
        <sz val="12"/>
        <color theme="1"/>
        <rFont val="Calibri"/>
        <family val="2"/>
        <scheme val="minor"/>
      </rPr>
      <t xml:space="preserve"> Pour les filles : </t>
    </r>
    <r>
      <rPr>
        <b/>
        <sz val="12"/>
        <rFont val="Calibri"/>
        <family val="2"/>
        <scheme val="minor"/>
      </rPr>
      <t>(1)</t>
    </r>
    <r>
      <rPr>
        <sz val="12"/>
        <color theme="1"/>
        <rFont val="Calibri"/>
        <family val="2"/>
        <scheme val="minor"/>
      </rPr>
      <t xml:space="preserve"> 330/350, </t>
    </r>
    <r>
      <rPr>
        <b/>
        <sz val="12"/>
        <rFont val="Calibri"/>
        <family val="2"/>
        <scheme val="minor"/>
      </rPr>
      <t>(2)</t>
    </r>
    <r>
      <rPr>
        <sz val="12"/>
        <color theme="1"/>
        <rFont val="Calibri"/>
        <family val="2"/>
        <scheme val="minor"/>
      </rPr>
      <t xml:space="preserve"> 80/85, </t>
    </r>
    <r>
      <rPr>
        <b/>
        <sz val="12"/>
        <rFont val="Calibri"/>
        <family val="2"/>
        <scheme val="minor"/>
      </rPr>
      <t>(3)</t>
    </r>
    <r>
      <rPr>
        <sz val="12"/>
        <color theme="1"/>
        <rFont val="Calibri"/>
        <family val="2"/>
        <scheme val="minor"/>
      </rPr>
      <t xml:space="preserve"> 400/500, </t>
    </r>
    <r>
      <rPr>
        <b/>
        <sz val="12"/>
        <rFont val="Calibri"/>
        <family val="2"/>
        <scheme val="minor"/>
      </rPr>
      <t>(4)</t>
    </r>
    <r>
      <rPr>
        <sz val="12"/>
        <color theme="1"/>
        <rFont val="Calibri"/>
        <family val="2"/>
        <scheme val="minor"/>
      </rPr>
      <t xml:space="preserve"> 85-90, </t>
    </r>
    <r>
      <rPr>
        <b/>
        <sz val="12"/>
        <rFont val="Calibri"/>
        <family val="2"/>
        <scheme val="minor"/>
      </rPr>
      <t>(5)</t>
    </r>
    <r>
      <rPr>
        <sz val="12"/>
        <color theme="1"/>
        <rFont val="Calibri"/>
        <family val="2"/>
        <scheme val="minor"/>
      </rPr>
      <t xml:space="preserve"> 500/550. </t>
    </r>
    <r>
      <rPr>
        <b/>
        <sz val="12"/>
        <rFont val="Calibri"/>
        <family val="2"/>
        <scheme val="minor"/>
      </rPr>
      <t>(6)</t>
    </r>
    <r>
      <rPr>
        <sz val="12"/>
        <color theme="1"/>
        <rFont val="Calibri"/>
        <family val="2"/>
        <scheme val="minor"/>
      </rPr>
      <t xml:space="preserve"> Vie sédentaire ou légère activité. </t>
    </r>
    <r>
      <rPr>
        <b/>
        <sz val="12"/>
        <rFont val="Calibri"/>
        <family val="2"/>
        <scheme val="minor"/>
      </rPr>
      <t>(7)</t>
    </r>
    <r>
      <rPr>
        <sz val="12"/>
        <color theme="1"/>
        <rFont val="Calibri"/>
        <family val="2"/>
        <scheme val="minor"/>
      </rPr>
      <t> Contenu surtout dans le fromage et le lait.</t>
    </r>
  </si>
  <si>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</si>
  <si>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</si>
  <si>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</si>
  <si>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</si>
  <si>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</si>
  <si>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</si>
  <si>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</si>
  <si>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</si>
  <si>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</si>
  <si>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</si>
  <si>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</si>
  <si>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</si>
  <si>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</si>
  <si>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</si>
  <si>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</si>
  <si>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</si>
  <si>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</si>
  <si>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 xml:space="preserve">Mesures de capacité calculées à partir d’eau             </t>
  </si>
  <si>
    <t>Poids en grammes</t>
  </si>
  <si>
    <t>Jambon de dinde</t>
  </si>
  <si>
    <t>Jambon de poulet</t>
  </si>
  <si>
    <t>Cuillère à café</t>
  </si>
  <si>
    <t>4,5 g</t>
  </si>
  <si>
    <t>Jus de pomme/jus d'orange</t>
  </si>
  <si>
    <t>Cuillère à soupe</t>
  </si>
  <si>
    <t>Ketchup</t>
  </si>
  <si>
    <t>Cuillère à dessert</t>
  </si>
  <si>
    <t>8 g</t>
  </si>
  <si>
    <t>Kiwi</t>
  </si>
  <si>
    <t>Cuillère à sauce</t>
  </si>
  <si>
    <t>Louche</t>
  </si>
  <si>
    <t>Lait</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</si>
  <si>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</si>
  <si>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</si>
  <si>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</si>
  <si>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</si>
  <si>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</si>
  <si>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</si>
  <si>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</si>
  <si>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</si>
  <si>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</si>
  <si>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</si>
  <si>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</si>
  <si>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</si>
  <si>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</si>
  <si>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</si>
  <si>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</si>
  <si>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</si>
  <si>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</si>
  <si>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</si>
  <si>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</si>
  <si>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</si>
  <si>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</si>
  <si>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</si>
  <si>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</si>
  <si>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</si>
  <si>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</si>
  <si>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</si>
  <si>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</si>
  <si>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</si>
  <si>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</si>
  <si>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</si>
  <si>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</si>
  <si>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</si>
  <si>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</si>
  <si>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</si>
  <si>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</si>
  <si>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</si>
  <si>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</si>
  <si>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Polices de Symboles</t>
  </si>
  <si>
    <t xml:space="preserve">Emoticones </t>
  </si>
  <si>
    <t>CODES COULEURS</t>
  </si>
  <si>
    <t>dernière mise à jour : 24 Janvier 2022</t>
  </si>
  <si>
    <t>VERSION F</t>
  </si>
  <si>
    <t>N°3</t>
  </si>
  <si>
    <t>N°4</t>
  </si>
  <si>
    <t>FICHE A LA PORTION avec % 40 lignes saisie en Kg</t>
  </si>
  <si>
    <t>FICHE A LA PORTION saisie en Kg</t>
  </si>
  <si>
    <t>❹  Référence Auteur</t>
  </si>
  <si>
    <t>Portions</t>
  </si>
  <si>
    <t>pièces</t>
  </si>
  <si>
    <t>formule utilisée : SI(ESTVIDE(K44);"";GRANDE.VALEUR(J29:J43;1)+1)</t>
  </si>
  <si>
    <t>FICHE AU POIDS avec % 40 lignes saisie en Kg</t>
  </si>
  <si>
    <t>FICHE AU POIDS saisie en Kg</t>
  </si>
  <si>
    <t xml:space="preserve">&lt; Nb.portions prévues </t>
  </si>
  <si>
    <t>&lt; poids portion en g</t>
  </si>
  <si>
    <t xml:space="preserve">⑦ Poids à saisir </t>
  </si>
  <si>
    <t>❹  l'Auteur à prévu sa recette pour quel poids et nombre de portions prévues</t>
  </si>
  <si>
    <t xml:space="preserve">❺ A dupliquer pour quel poids </t>
  </si>
  <si>
    <t>⑥ en option pour info &gt;Le poids de votre portion en g</t>
  </si>
  <si>
    <t xml:space="preserve">⑦ Poids à saisir en ❺ si vous avez saisi un grammage ⑥ </t>
  </si>
  <si>
    <t>formule utilisée : SI(ESTVIDE(K106);"";GRANDE.VALEUR(J91:J105;1)+1)</t>
  </si>
  <si>
    <t>Nombre de portions &gt;</t>
  </si>
  <si>
    <t>7 colonnes 40 lignes de saisie denrées</t>
  </si>
  <si>
    <t>à saisir dans la colonne marron clair sur le côté gauche de la fiche</t>
  </si>
  <si>
    <t>9 colonnes 40 lignes de saisie denrées</t>
  </si>
  <si>
    <t>FICHE N° 1 AVEC PRIX - 1 à la Portion et 1 au Poids</t>
  </si>
  <si>
    <t>FICHE N° 1 SANS PRIX - 1 à la Portion et 1 au Poids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</si>
</sst>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00\ _€_-;\-* #,##0.00\ _€_-;_-* &quot;-&quot;??\ _€_-;_-@_-"/>
    <numFmt numFmtId="165" formatCode="0.000&quot; Kg&quot;"/>
    <numFmt numFmtId="166" formatCode="0.0"/>
    <numFmt numFmtId="167" formatCode="0&quot; mn&quot;"/>
    <numFmt numFmtId="168" formatCode="0.000&quot; L&quot;"/>
    <numFmt numFmtId="169" formatCode="#,##0.00\ &quot;€&quot;"/>
    <numFmt numFmtId="170" formatCode="#,##0&quot; grs&quot;"/>
    <numFmt numFmtId="171" formatCode="#,##0&quot; g&quot;"/>
    <numFmt numFmtId="172" formatCode="0.00&quot; Kg&quot;"/>
    <numFmt numFmtId="173" formatCode="#,##0&quot; cl&quot;"/>
    <numFmt numFmtId="174" formatCode="#,##0.000&quot; kg&quot;"/>
    <numFmt numFmtId="175" formatCode="_-* #,##0.00\ [$€-40C]_-;\-* #,##0.00\ [$€-40C]_-;_-* &quot;-&quot;??\ [$€-40C]_-;_-@_-"/>
    <numFmt numFmtId="176" formatCode="#,##0&quot; dl&quot;"/>
    <numFmt numFmtId="177" formatCode="0.0&quot; gr&quot;"/>
    <numFmt numFmtId="178" formatCode="#,##0.000\ &quot;€&quot;"/>
    <numFmt numFmtId="179" formatCode="_-* #,##0.00\ [$€-1]_-;\-* #,##0.00\ [$€-1]_-;_-* &quot;-&quot;??\ [$€-1]_-"/>
    <numFmt numFmtId="180" formatCode="0.0&quot; L&quot;"/>
    <numFmt numFmtId="181" formatCode="0.00\ &quot; cm³&quot;"/>
    <numFmt numFmtId="182" formatCode="&quot;Col.&quot;0"/>
    <numFmt numFmtId="183" formatCode="0.000"/>
    <numFmt numFmtId="184" formatCode="0&quot; lignes&quot;"/>
    <numFmt numFmtId="185" formatCode="[$-F800]dddd\,\ mmmm\ dd\,\ yyyy"/>
    <numFmt numFmtId="186" formatCode="dddd\ mm\ mmm\ yyyy\ \-\ hh&quot;H&quot;mm"/>
    <numFmt numFmtId="187" formatCode="h&quot; H &quot;mm;@"/>
    <numFmt numFmtId="188" formatCode="&quot;Semaine N °&quot;0"/>
    <numFmt numFmtId="189" formatCode="#,##0.000"/>
    <numFmt numFmtId="190" formatCode="0.0%"/>
    <numFmt numFmtId="191" formatCode="0&quot; g&quot;"/>
    <numFmt numFmtId="192" formatCode="0&quot; gml&quot;"/>
    <numFmt numFmtId="193" formatCode="0.0&quot; Kg&quot;"/>
  </numFmts>
  <fonts count="475">
    <font>
      <sz val="11"/>
      <color theme="1"/>
      <name val="Calibri"/>
      <family val="2"/>
      <scheme val="minor"/>
    </font>
    <font>
      <sz val="12"/>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Calibri"/>
      <family val="2"/>
      <scheme val="minor"/>
    </font>
    <font>
      <sz val="10"/>
      <name val="Arial"/>
      <family val="2"/>
    </font>
    <font>
      <b/>
      <sz val="11"/>
      <name val="Arial"/>
      <family val="2"/>
    </font>
    <font>
      <b/>
      <sz val="11"/>
      <color rgb="FFFF0000"/>
      <name val="Calibri"/>
      <family val="2"/>
      <scheme val="minor"/>
    </font>
    <font>
      <b/>
      <sz val="14"/>
      <name val="Calibri"/>
      <family val="2"/>
      <scheme val="minor"/>
    </font>
    <font>
      <b/>
      <sz val="14"/>
      <color rgb="FFFF0000"/>
      <name val="Calibri"/>
      <family val="2"/>
      <scheme val="minor"/>
    </font>
    <font>
      <b/>
      <sz val="12"/>
      <name val="Arial"/>
      <family val="2"/>
    </font>
    <font>
      <b/>
      <sz val="12"/>
      <name val="Calibri"/>
      <family val="2"/>
      <scheme val="minor"/>
    </font>
    <font>
      <sz val="10"/>
      <name val="MS Sans Serif"/>
      <family val="2"/>
    </font>
    <font>
      <u/>
      <sz val="10"/>
      <color indexed="12"/>
      <name val="Arial"/>
      <family val="2"/>
    </font>
    <font>
      <b/>
      <sz val="11"/>
      <name val="Calibri"/>
      <family val="2"/>
    </font>
    <font>
      <b/>
      <sz val="16"/>
      <name val="Calibri"/>
      <family val="2"/>
      <scheme val="minor"/>
    </font>
    <font>
      <sz val="12"/>
      <name val="Calibri"/>
      <family val="2"/>
      <scheme val="minor"/>
    </font>
    <font>
      <u/>
      <sz val="14"/>
      <color indexed="12"/>
      <name val="Calibri"/>
      <family val="2"/>
      <scheme val="minor"/>
    </font>
    <font>
      <b/>
      <sz val="14"/>
      <color theme="1" tint="0.499984740745262"/>
      <name val="Calibri"/>
      <family val="2"/>
      <scheme val="minor"/>
    </font>
    <font>
      <sz val="14"/>
      <name val="Arial"/>
      <family val="2"/>
    </font>
    <font>
      <sz val="14"/>
      <name val="Calibri"/>
      <family val="2"/>
      <scheme val="minor"/>
    </font>
    <font>
      <b/>
      <sz val="14"/>
      <color rgb="FFC00000"/>
      <name val="Calibri"/>
      <family val="2"/>
      <scheme val="minor"/>
    </font>
    <font>
      <b/>
      <sz val="12"/>
      <color rgb="FFFF0000"/>
      <name val="Calibri"/>
      <family val="2"/>
      <scheme val="minor"/>
    </font>
    <font>
      <sz val="12"/>
      <name val="Arial"/>
      <family val="2"/>
    </font>
    <font>
      <b/>
      <sz val="14"/>
      <name val="Arial"/>
      <family val="2"/>
    </font>
    <font>
      <b/>
      <sz val="12"/>
      <color theme="1"/>
      <name val="Calibri"/>
      <family val="2"/>
      <scheme val="minor"/>
    </font>
    <font>
      <b/>
      <sz val="11"/>
      <name val="Calibri"/>
      <family val="2"/>
      <scheme val="minor"/>
    </font>
    <font>
      <b/>
      <sz val="14"/>
      <name val="Calibri"/>
      <family val="2"/>
    </font>
    <font>
      <b/>
      <sz val="14"/>
      <color theme="0"/>
      <name val="Calibri"/>
      <family val="2"/>
      <scheme val="minor"/>
    </font>
    <font>
      <u/>
      <sz val="11"/>
      <color theme="10"/>
      <name val="Calibri"/>
      <family val="2"/>
      <scheme val="minor"/>
    </font>
    <font>
      <b/>
      <sz val="16"/>
      <color rgb="FFFF0000"/>
      <name val="Calibri"/>
      <family val="2"/>
      <scheme val="minor"/>
    </font>
    <font>
      <b/>
      <sz val="12"/>
      <color rgb="FF0070C0"/>
      <name val="Calibri"/>
      <family val="2"/>
      <scheme val="minor"/>
    </font>
    <font>
      <sz val="16"/>
      <name val="Arial"/>
      <family val="2"/>
    </font>
    <font>
      <b/>
      <sz val="12"/>
      <color rgb="FFC00000"/>
      <name val="Calibri"/>
      <family val="2"/>
      <scheme val="minor"/>
    </font>
    <font>
      <b/>
      <sz val="11"/>
      <color rgb="FF0000FF"/>
      <name val="Calibri"/>
      <family val="2"/>
      <scheme val="minor"/>
    </font>
    <font>
      <sz val="11"/>
      <color rgb="FF0000FF"/>
      <name val="Calibri"/>
      <family val="2"/>
      <scheme val="minor"/>
    </font>
    <font>
      <b/>
      <sz val="12"/>
      <color theme="9" tint="-0.249977111117893"/>
      <name val="Calibri"/>
      <family val="2"/>
      <scheme val="minor"/>
    </font>
    <font>
      <b/>
      <sz val="16"/>
      <color theme="1"/>
      <name val="Calibri"/>
      <family val="2"/>
      <scheme val="minor"/>
    </font>
    <font>
      <b/>
      <sz val="16"/>
      <color rgb="FFC00000"/>
      <name val="Calibri"/>
      <family val="2"/>
      <scheme val="minor"/>
    </font>
    <font>
      <sz val="11"/>
      <name val="Calibri"/>
      <family val="2"/>
      <scheme val="minor"/>
    </font>
    <font>
      <b/>
      <sz val="10"/>
      <name val="Calibri"/>
      <family val="2"/>
      <scheme val="minor"/>
    </font>
    <font>
      <sz val="10"/>
      <name val="Calibri"/>
      <family val="2"/>
      <scheme val="minor"/>
    </font>
    <font>
      <b/>
      <sz val="11"/>
      <color rgb="FFC00000"/>
      <name val="Calibri"/>
      <family val="2"/>
      <scheme val="minor"/>
    </font>
    <font>
      <sz val="9"/>
      <name val="Times New Roman"/>
      <family val="1"/>
    </font>
    <font>
      <sz val="9"/>
      <name val="Times New Roman"/>
      <family val="1"/>
    </font>
    <font>
      <b/>
      <sz val="12"/>
      <color theme="1"/>
      <name val="Arial"/>
      <family val="2"/>
    </font>
    <font>
      <sz val="10"/>
      <color theme="0"/>
      <name val="Arial"/>
      <family val="2"/>
    </font>
    <font>
      <b/>
      <sz val="12"/>
      <color theme="0"/>
      <name val="Calibri"/>
      <family val="2"/>
      <scheme val="minor"/>
    </font>
    <font>
      <b/>
      <sz val="14"/>
      <color theme="1"/>
      <name val="Calibri"/>
      <family val="2"/>
      <scheme val="minor"/>
    </font>
    <font>
      <sz val="14"/>
      <color theme="1"/>
      <name val="Calibri"/>
      <family val="2"/>
      <scheme val="minor"/>
    </font>
    <font>
      <b/>
      <sz val="22"/>
      <color rgb="FF92D050"/>
      <name val="Verdana"/>
      <family val="2"/>
    </font>
    <font>
      <sz val="22"/>
      <color theme="0"/>
      <name val="Verdana"/>
      <family val="2"/>
    </font>
    <font>
      <sz val="18"/>
      <color rgb="FF7030A0"/>
      <name val="Arial"/>
      <family val="2"/>
    </font>
    <font>
      <sz val="22"/>
      <color theme="1"/>
      <name val="Verdana"/>
      <family val="2"/>
    </font>
    <font>
      <b/>
      <sz val="22"/>
      <color rgb="FF92D050"/>
      <name val="Arial"/>
      <family val="2"/>
    </font>
    <font>
      <b/>
      <sz val="22"/>
      <color theme="0"/>
      <name val="Arial"/>
      <family val="2"/>
    </font>
    <font>
      <b/>
      <u/>
      <sz val="14"/>
      <color theme="10"/>
      <name val="Calibri"/>
      <family val="2"/>
      <scheme val="minor"/>
    </font>
    <font>
      <i/>
      <sz val="12"/>
      <name val="Calibri"/>
      <family val="2"/>
      <scheme val="minor"/>
    </font>
    <font>
      <sz val="16"/>
      <name val="Calibri"/>
      <family val="2"/>
      <scheme val="minor"/>
    </font>
    <font>
      <sz val="16"/>
      <color theme="1"/>
      <name val="Calibri"/>
      <family val="2"/>
      <scheme val="minor"/>
    </font>
    <font>
      <u/>
      <sz val="14"/>
      <color theme="10"/>
      <name val="Calibri"/>
      <family val="2"/>
      <scheme val="minor"/>
    </font>
    <font>
      <sz val="10"/>
      <color theme="0"/>
      <name val="Calibri"/>
      <family val="2"/>
      <scheme val="minor"/>
    </font>
    <font>
      <b/>
      <sz val="18"/>
      <name val="Calibri"/>
      <family val="2"/>
      <scheme val="minor"/>
    </font>
    <font>
      <b/>
      <sz val="20"/>
      <name val="Calibri"/>
      <family val="2"/>
      <scheme val="minor"/>
    </font>
    <font>
      <b/>
      <sz val="16"/>
      <color theme="0"/>
      <name val="Calibri"/>
      <family val="2"/>
      <scheme val="minor"/>
    </font>
    <font>
      <b/>
      <sz val="16"/>
      <color rgb="FF0000FF"/>
      <name val="Calibri"/>
      <family val="2"/>
      <scheme val="minor"/>
    </font>
    <font>
      <u/>
      <sz val="10"/>
      <color theme="10"/>
      <name val="Arial"/>
      <family val="2"/>
    </font>
    <font>
      <sz val="12"/>
      <color rgb="FFFF0000"/>
      <name val="Calibri"/>
      <family val="2"/>
      <scheme val="minor"/>
    </font>
    <font>
      <sz val="10"/>
      <name val="Calibri"/>
      <family val="2"/>
    </font>
    <font>
      <b/>
      <sz val="11"/>
      <color theme="5"/>
      <name val="Calibri"/>
      <family val="2"/>
      <scheme val="minor"/>
    </font>
    <font>
      <b/>
      <sz val="14"/>
      <color rgb="FFC00000"/>
      <name val="Calibri"/>
      <family val="2"/>
    </font>
    <font>
      <b/>
      <sz val="18"/>
      <color rgb="FFC00000"/>
      <name val="Calibri"/>
      <family val="2"/>
      <scheme val="minor"/>
    </font>
    <font>
      <b/>
      <sz val="14"/>
      <color rgb="FF0000FF"/>
      <name val="Calibri"/>
      <family val="2"/>
      <scheme val="minor"/>
    </font>
    <font>
      <b/>
      <sz val="18"/>
      <color rgb="FFFF0000"/>
      <name val="Calibri"/>
      <family val="2"/>
      <scheme val="minor"/>
    </font>
    <font>
      <b/>
      <sz val="12"/>
      <color theme="5"/>
      <name val="Calibri"/>
      <family val="2"/>
      <scheme val="minor"/>
    </font>
    <font>
      <b/>
      <sz val="14"/>
      <color theme="9" tint="-0.249977111117893"/>
      <name val="Calibri"/>
      <family val="2"/>
      <scheme val="minor"/>
    </font>
    <font>
      <b/>
      <sz val="12"/>
      <color theme="1" tint="0.499984740745262"/>
      <name val="Calibri"/>
      <family val="2"/>
      <scheme val="minor"/>
    </font>
    <font>
      <sz val="10"/>
      <color rgb="FF0000FF"/>
      <name val="Calibri"/>
      <family val="2"/>
      <scheme val="minor"/>
    </font>
    <font>
      <i/>
      <sz val="8"/>
      <color theme="0" tint="-0.249977111117893"/>
      <name val="Calibri"/>
      <family val="2"/>
      <scheme val="minor"/>
    </font>
    <font>
      <i/>
      <sz val="10"/>
      <name val="Calibri"/>
      <family val="2"/>
    </font>
    <font>
      <b/>
      <sz val="18"/>
      <color theme="1"/>
      <name val="Calibri"/>
      <family val="2"/>
      <scheme val="minor"/>
    </font>
    <font>
      <b/>
      <sz val="12"/>
      <color rgb="FF0033CC"/>
      <name val="Calibri"/>
      <family val="2"/>
      <scheme val="minor"/>
    </font>
    <font>
      <b/>
      <sz val="11"/>
      <color rgb="FF0033CC"/>
      <name val="Calibri"/>
      <family val="2"/>
      <scheme val="minor"/>
    </font>
    <font>
      <i/>
      <sz val="12"/>
      <color rgb="FFC00000"/>
      <name val="Calibri"/>
      <family val="2"/>
      <scheme val="minor"/>
    </font>
    <font>
      <i/>
      <sz val="12"/>
      <color rgb="FF0000FF"/>
      <name val="Calibri"/>
      <family val="2"/>
      <scheme val="minor"/>
    </font>
    <font>
      <b/>
      <sz val="14"/>
      <color rgb="FF2F2F2F"/>
      <name val="Calibri"/>
      <family val="2"/>
      <scheme val="minor"/>
    </font>
    <font>
      <sz val="14"/>
      <color rgb="FF2F2F2F"/>
      <name val="Calibri"/>
      <family val="2"/>
      <scheme val="minor"/>
    </font>
    <font>
      <b/>
      <u/>
      <sz val="14"/>
      <color indexed="12"/>
      <name val="Calibri"/>
      <family val="2"/>
      <scheme val="minor"/>
    </font>
    <font>
      <sz val="12"/>
      <color theme="0"/>
      <name val="Calibri"/>
      <family val="2"/>
      <scheme val="minor"/>
    </font>
    <font>
      <b/>
      <sz val="22"/>
      <color theme="1"/>
      <name val="Calibri"/>
      <family val="2"/>
      <scheme val="minor"/>
    </font>
    <font>
      <b/>
      <sz val="7"/>
      <name val="Calibri"/>
      <family val="2"/>
      <scheme val="minor"/>
    </font>
    <font>
      <b/>
      <sz val="14"/>
      <color rgb="FF339933"/>
      <name val="Calibri"/>
      <family val="2"/>
      <scheme val="minor"/>
    </font>
    <font>
      <sz val="14"/>
      <name val="Verdana"/>
      <family val="2"/>
    </font>
    <font>
      <sz val="11"/>
      <color indexed="8"/>
      <name val="Calibri"/>
      <family val="2"/>
    </font>
    <font>
      <b/>
      <sz val="12"/>
      <color indexed="9"/>
      <name val="Arial"/>
      <family val="2"/>
    </font>
    <font>
      <sz val="10"/>
      <color indexed="9"/>
      <name val="Arial"/>
      <family val="2"/>
    </font>
    <font>
      <u/>
      <sz val="11"/>
      <color indexed="12"/>
      <name val="Arial"/>
      <family val="2"/>
    </font>
    <font>
      <b/>
      <sz val="12"/>
      <color indexed="8"/>
      <name val="Calibri"/>
      <family val="2"/>
    </font>
    <font>
      <sz val="10"/>
      <color indexed="8"/>
      <name val="Arial"/>
      <family val="2"/>
    </font>
    <font>
      <sz val="10"/>
      <color indexed="22"/>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12"/>
      <name val="Arial"/>
      <family val="2"/>
    </font>
    <font>
      <sz val="10"/>
      <color indexed="54"/>
      <name val="Arial"/>
      <family val="2"/>
    </font>
    <font>
      <sz val="10"/>
      <color indexed="10"/>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b/>
      <sz val="14"/>
      <color rgb="FF0070C0"/>
      <name val="Calibri"/>
      <family val="2"/>
      <scheme val="minor"/>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10"/>
      <name val="Arial"/>
      <family val="2"/>
    </font>
    <font>
      <b/>
      <sz val="10"/>
      <color indexed="17"/>
      <name val="Arial"/>
      <family val="2"/>
    </font>
    <font>
      <b/>
      <sz val="10"/>
      <color indexed="12"/>
      <name val="Arial"/>
      <family val="2"/>
    </font>
    <font>
      <b/>
      <sz val="10"/>
      <color indexed="8"/>
      <name val="Arial"/>
      <family val="2"/>
    </font>
    <font>
      <sz val="14"/>
      <color indexed="8"/>
      <name val="Times New Roman"/>
      <family val="1"/>
    </font>
    <font>
      <b/>
      <sz val="20"/>
      <color theme="0"/>
      <name val="Calibri"/>
      <family val="2"/>
      <scheme val="minor"/>
    </font>
    <font>
      <b/>
      <u/>
      <sz val="28"/>
      <color theme="10"/>
      <name val="Calibri"/>
      <family val="2"/>
      <scheme val="minor"/>
    </font>
    <font>
      <i/>
      <sz val="22"/>
      <color theme="0"/>
      <name val="Verdana"/>
      <family val="2"/>
    </font>
    <font>
      <sz val="18"/>
      <color theme="0"/>
      <name val="Arial"/>
      <family val="2"/>
    </font>
    <font>
      <sz val="8"/>
      <color indexed="53"/>
      <name val="Arial"/>
      <family val="2"/>
    </font>
    <font>
      <b/>
      <sz val="22"/>
      <color rgb="FF99CC00"/>
      <name val="Arial"/>
      <family val="2"/>
    </font>
    <font>
      <sz val="22"/>
      <color theme="0"/>
      <name val="Arial"/>
      <family val="2"/>
    </font>
    <font>
      <sz val="22"/>
      <color theme="0"/>
      <name val="Calibri"/>
      <family val="2"/>
      <scheme val="minor"/>
    </font>
    <font>
      <b/>
      <sz val="18"/>
      <color theme="0"/>
      <name val="Calibri"/>
      <family val="2"/>
    </font>
    <font>
      <b/>
      <sz val="18"/>
      <color theme="0"/>
      <name val="Arial"/>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u/>
      <sz val="22"/>
      <color theme="0"/>
      <name val="Arial"/>
      <family val="2"/>
    </font>
    <font>
      <sz val="9"/>
      <name val="Calibri"/>
      <family val="2"/>
      <scheme val="minor"/>
    </font>
    <font>
      <sz val="11"/>
      <color theme="1"/>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sz val="18"/>
      <color indexed="12"/>
      <name val="Calibri"/>
      <family val="2"/>
      <scheme val="minor"/>
    </font>
    <font>
      <sz val="18"/>
      <name val="Arial"/>
      <family val="2"/>
    </font>
    <font>
      <b/>
      <u/>
      <sz val="22"/>
      <color theme="10"/>
      <name val="Arial"/>
      <family val="2"/>
    </font>
    <font>
      <b/>
      <sz val="20"/>
      <color rgb="FFFFFF00"/>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8"/>
      <color rgb="FF80008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sz val="22"/>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sz val="14"/>
      <color theme="0"/>
      <name val="Calibri"/>
      <family val="2"/>
      <scheme val="minor"/>
    </font>
    <font>
      <b/>
      <sz val="14"/>
      <color rgb="FF800080"/>
      <name val="Calibri"/>
      <family val="2"/>
      <scheme val="minor"/>
    </font>
    <font>
      <b/>
      <sz val="20"/>
      <color indexed="10"/>
      <name val="Calibri"/>
      <family val="2"/>
    </font>
    <font>
      <sz val="20"/>
      <color theme="4"/>
      <name val="Calibri"/>
      <family val="2"/>
      <scheme val="minor"/>
    </font>
    <font>
      <b/>
      <sz val="16"/>
      <color rgb="FF80008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sz val="24"/>
      <name val="Arial"/>
      <family val="2"/>
    </font>
    <font>
      <b/>
      <sz val="24"/>
      <color rgb="FFFFFF00"/>
      <name val="Arial"/>
      <family val="2"/>
    </font>
    <font>
      <b/>
      <sz val="24"/>
      <color rgb="FF92D050"/>
      <name val="Arial"/>
      <family val="2"/>
    </font>
    <font>
      <b/>
      <sz val="24"/>
      <color theme="0"/>
      <name val="Arial"/>
      <family val="2"/>
    </font>
    <font>
      <sz val="24"/>
      <color theme="0"/>
      <name val="Arial"/>
      <family val="2"/>
    </font>
    <font>
      <sz val="18"/>
      <color theme="0"/>
      <name val="Calibri"/>
      <family val="2"/>
      <scheme val="minor"/>
    </font>
    <font>
      <b/>
      <sz val="18"/>
      <color theme="0"/>
      <name val="Calibri"/>
      <family val="2"/>
      <scheme val="minor"/>
    </font>
    <font>
      <sz val="18"/>
      <color rgb="FF222222"/>
      <name val="Arial"/>
      <family val="2"/>
    </font>
    <font>
      <b/>
      <u/>
      <sz val="18"/>
      <color theme="10"/>
      <name val="Calibri"/>
      <family val="2"/>
      <scheme val="minor"/>
    </font>
    <font>
      <b/>
      <sz val="18"/>
      <color rgb="FFFFFF00"/>
      <name val="Calibri"/>
      <family val="2"/>
      <scheme val="minor"/>
    </font>
    <font>
      <i/>
      <sz val="18"/>
      <color theme="0"/>
      <name val="Calibri"/>
      <family val="2"/>
      <scheme val="minor"/>
    </font>
    <font>
      <sz val="16"/>
      <color theme="0"/>
      <name val="Calibri"/>
      <family val="2"/>
      <scheme val="minor"/>
    </font>
    <font>
      <i/>
      <sz val="14"/>
      <color theme="0"/>
      <name val="Calibri"/>
      <family val="2"/>
      <scheme val="minor"/>
    </font>
    <font>
      <sz val="14"/>
      <color theme="0"/>
      <name val="Arial"/>
      <family val="2"/>
    </font>
    <font>
      <i/>
      <sz val="14"/>
      <name val="Calibri"/>
      <family val="2"/>
      <scheme val="minor"/>
    </font>
    <font>
      <sz val="22"/>
      <color theme="1"/>
      <name val="Calibri"/>
      <family val="2"/>
      <scheme val="minor"/>
    </font>
    <font>
      <u/>
      <sz val="16"/>
      <color indexed="12"/>
      <name val="Arial"/>
      <family val="2"/>
    </font>
    <font>
      <sz val="11"/>
      <color theme="0"/>
      <name val="Calibri"/>
      <family val="2"/>
      <scheme val="minor"/>
    </font>
    <font>
      <sz val="20"/>
      <color theme="0"/>
      <name val="Calibri"/>
      <family val="2"/>
      <scheme val="minor"/>
    </font>
    <font>
      <sz val="22"/>
      <color rgb="FFFFFF00"/>
      <name val="Verdana"/>
      <family val="2"/>
    </font>
    <font>
      <sz val="10"/>
      <color theme="0" tint="-4.9989318521683403E-2"/>
      <name val="Arial"/>
      <family val="2"/>
    </font>
    <font>
      <sz val="12"/>
      <color rgb="FFFFFF00"/>
      <name val="Calibri"/>
      <family val="2"/>
      <scheme val="minor"/>
    </font>
    <font>
      <b/>
      <sz val="16"/>
      <color theme="0" tint="-4.9989318521683403E-2"/>
      <name val="Calibri"/>
      <family val="2"/>
      <scheme val="minor"/>
    </font>
    <font>
      <sz val="20"/>
      <color theme="0" tint="-4.9989318521683403E-2"/>
      <name val="Arial"/>
      <family val="2"/>
    </font>
    <font>
      <b/>
      <sz val="16"/>
      <color rgb="FFFFFF00"/>
      <name val="Calibri"/>
      <family val="2"/>
      <scheme val="minor"/>
    </font>
    <font>
      <sz val="16"/>
      <color theme="0"/>
      <name val="Arial"/>
      <family val="2"/>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sz val="12"/>
      <color rgb="FF0033CC"/>
      <name val="Calibri"/>
      <family val="2"/>
      <scheme val="minor"/>
    </font>
    <font>
      <b/>
      <sz val="10"/>
      <color theme="9" tint="-0.249977111117893"/>
      <name val="Arial"/>
      <family val="2"/>
    </font>
    <font>
      <b/>
      <i/>
      <sz val="12"/>
      <name val="Calibri"/>
      <family val="2"/>
      <scheme val="minor"/>
    </font>
    <font>
      <i/>
      <sz val="12"/>
      <color theme="8" tint="-0.499984740745262"/>
      <name val="Calibri"/>
      <family val="2"/>
      <scheme val="minor"/>
    </font>
    <font>
      <b/>
      <sz val="11"/>
      <color theme="0"/>
      <name val="Calibri"/>
      <family val="2"/>
      <scheme val="minor"/>
    </font>
    <font>
      <b/>
      <sz val="9"/>
      <color rgb="FFC00000"/>
      <name val="Calibri"/>
      <family val="2"/>
      <scheme val="minor"/>
    </font>
    <font>
      <b/>
      <i/>
      <sz val="12"/>
      <color rgb="FF339966"/>
      <name val="Calibri"/>
      <family val="2"/>
      <scheme val="minor"/>
    </font>
    <font>
      <b/>
      <sz val="11"/>
      <color rgb="FF0000FF"/>
      <name val="Arial"/>
      <family val="2"/>
    </font>
    <font>
      <i/>
      <sz val="14"/>
      <name val="Calibri"/>
      <family val="2"/>
    </font>
    <font>
      <i/>
      <sz val="16"/>
      <name val="Calibri"/>
      <family val="2"/>
    </font>
    <font>
      <i/>
      <sz val="14"/>
      <name val="Verdana"/>
      <family val="2"/>
    </font>
    <font>
      <b/>
      <sz val="22"/>
      <name val="Verdana"/>
      <family val="2"/>
    </font>
    <font>
      <sz val="22"/>
      <name val="Verdana"/>
      <family val="2"/>
    </font>
    <font>
      <sz val="18"/>
      <name val="Verdana"/>
      <family val="2"/>
    </font>
    <font>
      <b/>
      <sz val="16"/>
      <color theme="8" tint="-0.499984740745262"/>
      <name val="Calibri"/>
      <family val="2"/>
      <scheme val="minor"/>
    </font>
    <font>
      <i/>
      <sz val="16"/>
      <name val="Verdana"/>
      <family val="2"/>
    </font>
    <font>
      <sz val="12"/>
      <color theme="0"/>
      <name val="Verdana"/>
      <family val="2"/>
    </font>
    <font>
      <b/>
      <sz val="10"/>
      <color rgb="FF0033CC"/>
      <name val="Calibri"/>
      <family val="2"/>
      <scheme val="minor"/>
    </font>
    <font>
      <b/>
      <sz val="11"/>
      <color rgb="FFC00000"/>
      <name val="Arial"/>
      <family val="2"/>
    </font>
    <font>
      <sz val="18"/>
      <color rgb="FF0000FF"/>
      <name val="Verdana"/>
      <family val="2"/>
    </font>
    <font>
      <sz val="18"/>
      <color theme="9" tint="-0.499984740745262"/>
      <name val="Verdana"/>
      <family val="2"/>
    </font>
    <font>
      <b/>
      <sz val="24"/>
      <name val="Arial"/>
      <family val="2"/>
    </font>
    <font>
      <b/>
      <sz val="14"/>
      <color indexed="10"/>
      <name val="Calibri"/>
      <family val="2"/>
    </font>
    <font>
      <b/>
      <sz val="18"/>
      <color indexed="10"/>
      <name val="Calibri"/>
      <family val="2"/>
    </font>
    <font>
      <b/>
      <sz val="14"/>
      <color indexed="8"/>
      <name val="Calibri"/>
      <family val="2"/>
    </font>
    <font>
      <b/>
      <sz val="18"/>
      <color indexed="8"/>
      <name val="Calibri"/>
      <family val="2"/>
    </font>
    <font>
      <b/>
      <sz val="12"/>
      <color indexed="10"/>
      <name val="Calibri"/>
      <family val="2"/>
    </font>
    <font>
      <sz val="16"/>
      <color rgb="FF0033CC"/>
      <name val="Calibri"/>
      <family val="2"/>
      <scheme val="minor"/>
    </font>
    <font>
      <b/>
      <sz val="12"/>
      <color theme="4"/>
      <name val="Calibri"/>
      <family val="2"/>
    </font>
    <font>
      <b/>
      <sz val="18"/>
      <color theme="4"/>
      <name val="Calibri"/>
      <family val="2"/>
    </font>
    <font>
      <b/>
      <sz val="14"/>
      <color theme="4"/>
      <name val="Calibri"/>
      <family val="2"/>
    </font>
    <font>
      <b/>
      <sz val="12"/>
      <color indexed="57"/>
      <name val="Calibri"/>
      <family val="2"/>
    </font>
    <font>
      <b/>
      <sz val="18"/>
      <color indexed="57"/>
      <name val="Calibri"/>
      <family val="2"/>
    </font>
    <font>
      <b/>
      <sz val="14"/>
      <color indexed="57"/>
      <name val="Calibri"/>
      <family val="2"/>
    </font>
    <font>
      <b/>
      <sz val="18"/>
      <color indexed="9"/>
      <name val="Calibri"/>
      <family val="2"/>
    </font>
    <font>
      <b/>
      <sz val="14"/>
      <color indexed="9"/>
      <name val="Calibri"/>
      <family val="2"/>
    </font>
    <font>
      <sz val="16"/>
      <color theme="0" tint="-0.499984740745262"/>
      <name val="Calibri"/>
      <family val="2"/>
      <scheme val="minor"/>
    </font>
    <font>
      <sz val="16"/>
      <name val="Calibri"/>
      <family val="2"/>
    </font>
    <font>
      <b/>
      <sz val="16"/>
      <color theme="0"/>
      <name val="Calibri"/>
      <family val="2"/>
    </font>
    <font>
      <b/>
      <u/>
      <sz val="16"/>
      <color theme="10"/>
      <name val="Calibri"/>
      <family val="2"/>
      <scheme val="minor"/>
    </font>
    <font>
      <sz val="16"/>
      <color theme="3" tint="-0.499984740745262"/>
      <name val="Calibri"/>
      <family val="2"/>
      <scheme val="minor"/>
    </font>
    <font>
      <sz val="14"/>
      <color indexed="9"/>
      <name val="Calibri"/>
      <family val="2"/>
    </font>
    <font>
      <b/>
      <sz val="16"/>
      <color indexed="8"/>
      <name val="Calibri"/>
      <family val="2"/>
      <scheme val="minor"/>
    </font>
    <font>
      <b/>
      <sz val="16"/>
      <color rgb="FF0033CC"/>
      <name val="Calibri"/>
      <family val="2"/>
      <scheme val="minor"/>
    </font>
    <font>
      <sz val="16"/>
      <color rgb="FF800080"/>
      <name val="Calibri"/>
      <family val="2"/>
      <scheme val="minor"/>
    </font>
    <font>
      <i/>
      <sz val="16"/>
      <color rgb="FF0033CC"/>
      <name val="Calibri"/>
      <family val="2"/>
      <scheme val="minor"/>
    </font>
    <font>
      <sz val="16"/>
      <name val="Verdana"/>
      <family val="2"/>
    </font>
    <font>
      <b/>
      <sz val="18"/>
      <color rgb="FF339933"/>
      <name val="Calibri"/>
      <family val="2"/>
      <scheme val="minor"/>
    </font>
    <font>
      <b/>
      <sz val="14"/>
      <color theme="6" tint="-0.249977111117893"/>
      <name val="Calibri"/>
      <family val="2"/>
      <scheme val="minor"/>
    </font>
    <font>
      <b/>
      <sz val="14"/>
      <color theme="0"/>
      <name val="Calibri"/>
      <family val="2"/>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14"/>
      <color theme="0" tint="-4.9989318521683403E-2"/>
      <name val="Calibri"/>
      <family val="2"/>
      <scheme val="minor"/>
    </font>
    <font>
      <b/>
      <sz val="18"/>
      <color theme="0" tint="-4.9989318521683403E-2"/>
      <name val="Calibri"/>
      <family val="2"/>
      <scheme val="minor"/>
    </font>
    <font>
      <sz val="22"/>
      <color theme="0"/>
      <name val="Segoe UI Emoji"/>
      <family val="2"/>
    </font>
    <font>
      <b/>
      <sz val="14"/>
      <color theme="0"/>
      <name val="Segoe UI Emoji"/>
      <family val="2"/>
    </font>
    <font>
      <b/>
      <sz val="18"/>
      <name val="Arial"/>
      <family val="2"/>
    </font>
    <font>
      <b/>
      <sz val="20"/>
      <name val="Arial"/>
      <family val="2"/>
    </font>
    <font>
      <b/>
      <sz val="16"/>
      <name val="Arial Narrow"/>
      <family val="2"/>
    </font>
    <font>
      <b/>
      <sz val="18"/>
      <name val="Arial Narrow"/>
      <family val="2"/>
    </font>
    <font>
      <sz val="20"/>
      <name val="Calibri"/>
      <family val="2"/>
    </font>
    <font>
      <sz val="9"/>
      <name val="Calibri"/>
      <family val="2"/>
    </font>
    <font>
      <sz val="10"/>
      <name val="Verdana"/>
      <family val="2"/>
    </font>
    <font>
      <b/>
      <sz val="12"/>
      <name val="Verdana"/>
      <family val="2"/>
    </font>
    <font>
      <b/>
      <sz val="14"/>
      <name val="Verdana"/>
      <family val="2"/>
    </font>
    <font>
      <sz val="8"/>
      <name val="Arial"/>
      <family val="2"/>
    </font>
    <font>
      <sz val="12"/>
      <color indexed="9"/>
      <name val="Arial"/>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10"/>
      <name val="Arial"/>
      <family val="2"/>
    </font>
    <font>
      <b/>
      <sz val="16"/>
      <name val="Arial"/>
      <family val="2"/>
    </font>
    <font>
      <sz val="36"/>
      <color rgb="FF0000FF"/>
      <name val="Wingdings"/>
      <charset val="2"/>
    </font>
    <font>
      <sz val="36"/>
      <color rgb="FFFF0000"/>
      <name val="Wingdings 2"/>
      <family val="1"/>
      <charset val="2"/>
    </font>
    <font>
      <sz val="24"/>
      <color rgb="FF0000FF"/>
      <name val="Wingdings"/>
      <charset val="2"/>
    </font>
    <font>
      <sz val="22"/>
      <name val="Arial"/>
      <family val="2"/>
    </font>
    <font>
      <sz val="20"/>
      <name val="Arial"/>
      <family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sz val="12"/>
      <color rgb="FFC00000"/>
      <name val="Calibri"/>
      <family val="2"/>
      <scheme val="minor"/>
    </font>
    <font>
      <sz val="10"/>
      <color rgb="FFC00000"/>
      <name val="Calibri"/>
      <family val="2"/>
      <scheme val="minor"/>
    </font>
    <font>
      <sz val="14"/>
      <color rgb="FFC00000"/>
      <name val="Calibri"/>
      <family val="2"/>
      <scheme val="minor"/>
    </font>
    <font>
      <b/>
      <sz val="20"/>
      <name val="Arial Narrow"/>
      <family val="2"/>
    </font>
    <font>
      <b/>
      <sz val="24"/>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sz val="24"/>
      <name val="Arial Narrow"/>
      <family val="2"/>
    </font>
    <font>
      <sz val="20"/>
      <name val="Arial Narrow"/>
      <family val="2"/>
    </font>
    <font>
      <sz val="14"/>
      <name val="Calibri"/>
      <family val="2"/>
    </font>
    <font>
      <sz val="14"/>
      <color theme="3"/>
      <name val="Calibri"/>
      <family val="2"/>
    </font>
    <font>
      <b/>
      <sz val="14"/>
      <color rgb="FFFF0000"/>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b/>
      <sz val="16"/>
      <name val="Calibri"/>
      <family val="2"/>
    </font>
    <font>
      <sz val="18"/>
      <name val="Calibri"/>
      <family val="2"/>
    </font>
    <font>
      <b/>
      <sz val="16"/>
      <color rgb="FFFFFF00"/>
      <name val="Arial"/>
      <family val="2"/>
    </font>
    <font>
      <sz val="16"/>
      <color rgb="FFC00000"/>
      <name val="Verdana"/>
      <family val="2"/>
    </font>
    <font>
      <sz val="16"/>
      <color rgb="FF0000FF"/>
      <name val="Verdana"/>
      <family val="2"/>
    </font>
    <font>
      <b/>
      <sz val="22"/>
      <name val="Arial"/>
      <family val="2"/>
    </font>
    <font>
      <b/>
      <sz val="11"/>
      <color indexed="57"/>
      <name val="Calibri"/>
      <family val="2"/>
    </font>
    <font>
      <sz val="10"/>
      <name val="MS Sans Serif"/>
      <charset val="134"/>
    </font>
    <font>
      <b/>
      <sz val="16"/>
      <color theme="9" tint="-0.249977111117893"/>
      <name val="Arial"/>
      <family val="2"/>
    </font>
    <font>
      <b/>
      <sz val="11"/>
      <color theme="4" tint="-0.249977111117893"/>
      <name val="Calibri"/>
      <family val="2"/>
      <scheme val="minor"/>
    </font>
    <font>
      <i/>
      <sz val="14"/>
      <name val="Arial"/>
      <family val="2"/>
    </font>
    <font>
      <b/>
      <sz val="12"/>
      <color theme="9" tint="-0.249977111117893"/>
      <name val="Calibri"/>
      <family val="2"/>
    </font>
    <font>
      <b/>
      <sz val="16"/>
      <color theme="6" tint="-0.249977111117893"/>
      <name val="Arial"/>
      <family val="2"/>
    </font>
    <font>
      <b/>
      <u/>
      <sz val="14"/>
      <color rgb="FF800000"/>
      <name val="Calibri"/>
      <family val="2"/>
      <scheme val="minor"/>
    </font>
    <font>
      <b/>
      <sz val="11"/>
      <color rgb="FF0070C0"/>
      <name val="Calibri"/>
      <family val="2"/>
    </font>
    <font>
      <vertAlign val="superscript"/>
      <sz val="14"/>
      <name val="Calibri"/>
      <family val="2"/>
      <scheme val="minor"/>
    </font>
    <font>
      <b/>
      <vertAlign val="superscript"/>
      <sz val="12"/>
      <name val="Calibri"/>
      <family val="2"/>
      <scheme val="minor"/>
    </font>
    <font>
      <b/>
      <vertAlign val="superscript"/>
      <sz val="14"/>
      <name val="Calibri"/>
      <family val="2"/>
      <scheme val="minor"/>
    </font>
    <font>
      <i/>
      <sz val="10"/>
      <name val="Arial"/>
      <family val="2"/>
    </font>
    <font>
      <b/>
      <sz val="12"/>
      <color rgb="FF993300"/>
      <name val="Calibri"/>
      <family val="2"/>
      <scheme val="minor"/>
    </font>
    <font>
      <sz val="9"/>
      <color rgb="FF993300"/>
      <name val="Calibri"/>
      <family val="2"/>
      <scheme val="minor"/>
    </font>
    <font>
      <sz val="9"/>
      <color rgb="FF0066CC"/>
      <name val="Calibri"/>
      <family val="2"/>
      <scheme val="minor"/>
    </font>
    <font>
      <b/>
      <sz val="14"/>
      <color rgb="FFFF9933"/>
      <name val="Calibri"/>
      <family val="2"/>
      <scheme val="minor"/>
    </font>
    <font>
      <b/>
      <sz val="11"/>
      <color rgb="FF993300"/>
      <name val="Calibri"/>
      <family val="2"/>
      <scheme val="minor"/>
    </font>
    <font>
      <b/>
      <sz val="10"/>
      <color rgb="FF993300"/>
      <name val="Calibri"/>
      <family val="2"/>
      <scheme val="minor"/>
    </font>
    <font>
      <sz val="12"/>
      <color rgb="FF000000"/>
      <name val="Calibri"/>
      <family val="2"/>
      <scheme val="minor"/>
    </font>
    <font>
      <sz val="10"/>
      <color rgb="FFFF9933"/>
      <name val="Calibri"/>
      <family val="2"/>
      <scheme val="minor"/>
    </font>
    <font>
      <sz val="14"/>
      <color rgb="FF993300"/>
      <name val="Calibri"/>
      <family val="2"/>
      <scheme val="minor"/>
    </font>
    <font>
      <sz val="11"/>
      <color rgb="FF993300"/>
      <name val="Calibri"/>
      <family val="2"/>
      <scheme val="minor"/>
    </font>
    <font>
      <b/>
      <sz val="14"/>
      <color rgb="FF993300"/>
      <name val="Calibri"/>
      <family val="2"/>
      <scheme val="minor"/>
    </font>
    <font>
      <sz val="12"/>
      <color rgb="FF993300"/>
      <name val="Calibri"/>
      <family val="2"/>
      <scheme val="minor"/>
    </font>
    <font>
      <u/>
      <sz val="14"/>
      <color rgb="FF993300"/>
      <name val="Arial"/>
      <family val="2"/>
    </font>
    <font>
      <b/>
      <sz val="11"/>
      <color theme="9" tint="-0.499984740745262"/>
      <name val="Calibri"/>
      <family val="2"/>
      <scheme val="minor"/>
    </font>
    <font>
      <b/>
      <sz val="12"/>
      <name val="Calibri"/>
      <family val="2"/>
    </font>
    <font>
      <b/>
      <sz val="11"/>
      <color theme="9" tint="-0.249977111117893"/>
      <name val="Calibri"/>
      <family val="2"/>
      <scheme val="minor"/>
    </font>
    <font>
      <b/>
      <i/>
      <sz val="12"/>
      <color theme="9" tint="-0.249977111117893"/>
      <name val="Calibri"/>
      <family val="2"/>
      <scheme val="minor"/>
    </font>
    <font>
      <sz val="18"/>
      <color rgb="FF993300"/>
      <name val="Verdana"/>
      <family val="2"/>
    </font>
    <font>
      <sz val="10"/>
      <color rgb="FF993300"/>
      <name val="Calibri"/>
      <family val="2"/>
      <scheme val="minor"/>
    </font>
  </fonts>
  <fills count="13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rgb="FFCC99FF"/>
        <bgColor indexed="64"/>
      </patternFill>
    </fill>
    <fill>
      <patternFill patternType="solid">
        <fgColor rgb="FFCC00FF"/>
        <bgColor indexed="64"/>
      </patternFill>
    </fill>
    <fill>
      <patternFill patternType="solid">
        <fgColor theme="5"/>
        <bgColor indexed="64"/>
      </patternFill>
    </fill>
    <fill>
      <patternFill patternType="solid">
        <fgColor rgb="FFFFFFFF"/>
        <bgColor indexed="64"/>
      </patternFill>
    </fill>
    <fill>
      <patternFill patternType="solid">
        <fgColor theme="9" tint="0.79998168889431442"/>
        <bgColor indexed="64"/>
      </patternFill>
    </fill>
    <fill>
      <patternFill patternType="lightUp">
        <fgColor indexed="9"/>
        <bgColor theme="0" tint="-4.9989318521683403E-2"/>
      </patternFill>
    </fill>
    <fill>
      <patternFill patternType="lightUp">
        <fgColor indexed="9"/>
        <bgColor theme="0"/>
      </patternFill>
    </fill>
    <fill>
      <patternFill patternType="solid">
        <fgColor theme="4" tint="0.79998168889431442"/>
        <bgColor theme="9" tint="0.79998168889431442"/>
      </patternFill>
    </fill>
    <fill>
      <patternFill patternType="solid">
        <fgColor rgb="FFFFC000"/>
        <bgColor indexed="64"/>
      </patternFill>
    </fill>
    <fill>
      <patternFill patternType="solid">
        <fgColor rgb="FFFFCC99"/>
        <bgColor indexed="64"/>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3"/>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249977111117893"/>
        <bgColor indexed="64"/>
      </patternFill>
    </fill>
    <fill>
      <patternFill patternType="gray0625">
        <bgColor theme="0"/>
      </patternFill>
    </fill>
    <fill>
      <patternFill patternType="solid">
        <fgColor rgb="FFFFFF99"/>
        <bgColor indexed="64"/>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theme="4"/>
        <bgColor indexed="64"/>
      </patternFill>
    </fill>
    <fill>
      <patternFill patternType="solid">
        <fgColor rgb="FF4472C4"/>
        <bgColor indexed="64"/>
      </patternFill>
    </fill>
    <fill>
      <patternFill patternType="solid">
        <fgColor rgb="FFED7D31"/>
        <bgColor indexed="64"/>
      </patternFill>
    </fill>
    <fill>
      <patternFill patternType="solid">
        <fgColor rgb="FFA9D08E"/>
        <bgColor indexed="64"/>
      </patternFill>
    </fill>
    <fill>
      <patternFill patternType="solid">
        <fgColor theme="9" tint="0.59999389629810485"/>
        <bgColor indexed="64"/>
      </patternFill>
    </fill>
    <fill>
      <patternFill patternType="solid">
        <fgColor theme="0"/>
        <bgColor theme="9" tint="0.79998168889431442"/>
      </patternFill>
    </fill>
    <fill>
      <patternFill patternType="solid">
        <fgColor rgb="FF00B050"/>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rgb="FFCCFFCC"/>
        <bgColor indexed="64"/>
      </patternFill>
    </fill>
    <fill>
      <patternFill patternType="solid">
        <fgColor theme="4" tint="0.59999389629810485"/>
        <bgColor indexed="64"/>
      </patternFill>
    </fill>
    <fill>
      <patternFill patternType="solid">
        <fgColor rgb="FF7030A0"/>
        <bgColor indexed="64"/>
      </patternFill>
    </fill>
    <fill>
      <patternFill patternType="solid">
        <fgColor rgb="FFCC6600"/>
        <bgColor indexed="64"/>
      </patternFill>
    </fill>
    <fill>
      <patternFill patternType="solid">
        <fgColor rgb="FFFF9933"/>
        <bgColor indexed="64"/>
      </patternFill>
    </fill>
    <fill>
      <patternFill patternType="solid">
        <fgColor theme="0" tint="-4.9989318521683403E-2"/>
        <bgColor theme="0" tint="-0.14996795556505021"/>
      </patternFill>
    </fill>
    <fill>
      <patternFill patternType="lightUp">
        <fgColor theme="0"/>
        <bgColor theme="0"/>
      </patternFill>
    </fill>
    <fill>
      <patternFill patternType="solid">
        <fgColor rgb="FFC00000"/>
        <bgColor indexed="64"/>
      </patternFill>
    </fill>
    <fill>
      <patternFill patternType="solid">
        <fgColor rgb="FFFF9933"/>
        <bgColor indexed="9"/>
      </patternFill>
    </fill>
    <fill>
      <patternFill patternType="solid">
        <fgColor theme="9" tint="0.59999389629810485"/>
        <bgColor theme="9" tint="0.79998168889431442"/>
      </patternFill>
    </fill>
    <fill>
      <patternFill patternType="solid">
        <fgColor rgb="FFFF9933"/>
        <bgColor theme="9" tint="0.79998168889431442"/>
      </patternFill>
    </fill>
  </fills>
  <borders count="195">
    <border>
      <left/>
      <right/>
      <top/>
      <bottom/>
      <diagonal/>
    </border>
    <border>
      <left/>
      <right/>
      <top/>
      <bottom style="medium">
        <color auto="1"/>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bottom style="hair">
        <color indexed="64"/>
      </bottom>
      <diagonal/>
    </border>
    <border>
      <left/>
      <right style="medium">
        <color auto="1"/>
      </right>
      <top/>
      <bottom style="medium">
        <color auto="1"/>
      </bottom>
      <diagonal/>
    </border>
    <border>
      <left style="medium">
        <color auto="1"/>
      </left>
      <right/>
      <top/>
      <bottom style="medium">
        <color auto="1"/>
      </bottom>
      <diagonal/>
    </border>
    <border>
      <left/>
      <right style="hair">
        <color indexed="64"/>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medium">
        <color rgb="FF0000FF"/>
      </left>
      <right/>
      <top/>
      <bottom/>
      <diagonal/>
    </border>
    <border>
      <left/>
      <right style="thin">
        <color indexed="64"/>
      </right>
      <top style="thin">
        <color indexed="64"/>
      </top>
      <bottom/>
      <diagonal/>
    </border>
    <border>
      <left style="hair">
        <color rgb="FF0000FF"/>
      </left>
      <right style="thin">
        <color rgb="FF0000FF"/>
      </right>
      <top style="hair">
        <color rgb="FF0000FF"/>
      </top>
      <bottom style="hair">
        <color rgb="FF0000FF"/>
      </bottom>
      <diagonal/>
    </border>
    <border>
      <left style="hair">
        <color rgb="FF0000FF"/>
      </left>
      <right/>
      <top style="hair">
        <color rgb="FF0000FF"/>
      </top>
      <bottom style="hair">
        <color rgb="FF0000FF"/>
      </bottom>
      <diagonal/>
    </border>
    <border>
      <left/>
      <right style="thin">
        <color rgb="FF0000FF"/>
      </right>
      <top style="hair">
        <color rgb="FF0000FF"/>
      </top>
      <bottom style="hair">
        <color rgb="FF0000FF"/>
      </bottom>
      <diagonal/>
    </border>
    <border>
      <left style="hair">
        <color rgb="FF0000FF"/>
      </left>
      <right/>
      <top style="hair">
        <color rgb="FF0000FF"/>
      </top>
      <bottom/>
      <diagonal/>
    </border>
    <border>
      <left/>
      <right/>
      <top style="double">
        <color rgb="FF0000FF"/>
      </top>
      <bottom style="medium">
        <color rgb="FF0000FF"/>
      </bottom>
      <diagonal/>
    </border>
    <border>
      <left/>
      <right/>
      <top style="hair">
        <color rgb="FF0000FF"/>
      </top>
      <bottom/>
      <diagonal/>
    </border>
    <border>
      <left style="thin">
        <color auto="1"/>
      </left>
      <right/>
      <top style="hair">
        <color auto="1"/>
      </top>
      <bottom/>
      <diagonal/>
    </border>
    <border>
      <left style="medium">
        <color indexed="8"/>
      </left>
      <right style="medium">
        <color indexed="8"/>
      </right>
      <top style="medium">
        <color indexed="8"/>
      </top>
      <bottom/>
      <diagonal/>
    </border>
    <border>
      <left/>
      <right style="medium">
        <color indexed="8"/>
      </right>
      <top/>
      <bottom/>
      <diagonal/>
    </border>
    <border>
      <left style="medium">
        <color rgb="FF800000"/>
      </left>
      <right/>
      <top/>
      <bottom/>
      <diagonal/>
    </border>
    <border>
      <left style="thin">
        <color indexed="8"/>
      </left>
      <right/>
      <top/>
      <bottom/>
      <diagonal/>
    </border>
    <border>
      <left/>
      <right style="thin">
        <color indexed="8"/>
      </right>
      <top/>
      <bottom/>
      <diagonal/>
    </border>
    <border>
      <left style="medium">
        <color indexed="64"/>
      </left>
      <right style="hair">
        <color indexed="64"/>
      </right>
      <top/>
      <bottom/>
      <diagonal/>
    </border>
    <border>
      <left/>
      <right style="medium">
        <color auto="1"/>
      </right>
      <top/>
      <bottom/>
      <diagonal/>
    </border>
    <border>
      <left style="thin">
        <color auto="1"/>
      </left>
      <right/>
      <top/>
      <bottom style="thin">
        <color auto="1"/>
      </bottom>
      <diagonal/>
    </border>
    <border>
      <left/>
      <right style="medium">
        <color auto="1"/>
      </right>
      <top/>
      <bottom style="thin">
        <color auto="1"/>
      </bottom>
      <diagonal/>
    </border>
    <border>
      <left style="medium">
        <color indexed="64"/>
      </left>
      <right/>
      <top style="medium">
        <color indexed="64"/>
      </top>
      <bottom/>
      <diagonal/>
    </border>
    <border>
      <left style="medium">
        <color auto="1"/>
      </left>
      <right/>
      <top/>
      <bottom style="thin">
        <color auto="1"/>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right style="medium">
        <color auto="1"/>
      </right>
      <top/>
      <bottom style="hair">
        <color auto="1"/>
      </bottom>
      <diagonal/>
    </border>
    <border>
      <left style="medium">
        <color auto="1"/>
      </left>
      <right/>
      <top/>
      <bottom style="hair">
        <color indexed="64"/>
      </bottom>
      <diagonal/>
    </border>
    <border>
      <left style="medium">
        <color indexed="64"/>
      </left>
      <right style="medium">
        <color indexed="64"/>
      </right>
      <top/>
      <bottom/>
      <diagonal/>
    </border>
    <border>
      <left style="thin">
        <color auto="1"/>
      </left>
      <right style="medium">
        <color rgb="FF0070C0"/>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medium">
        <color indexed="64"/>
      </left>
      <right/>
      <top style="thin">
        <color indexed="64"/>
      </top>
      <bottom style="medium">
        <color indexed="64"/>
      </bottom>
      <diagonal/>
    </border>
    <border>
      <left style="hair">
        <color rgb="FF0000FF"/>
      </left>
      <right/>
      <top/>
      <bottom/>
      <diagonal/>
    </border>
    <border>
      <left style="medium">
        <color rgb="FF0000FF"/>
      </left>
      <right style="hair">
        <color rgb="FF0000FF"/>
      </right>
      <top/>
      <bottom/>
      <diagonal/>
    </border>
    <border>
      <left style="medium">
        <color auto="1"/>
      </left>
      <right/>
      <top style="hair">
        <color rgb="FF0000FF"/>
      </top>
      <bottom style="hair">
        <color rgb="FF0000FF"/>
      </bottom>
      <diagonal/>
    </border>
    <border>
      <left/>
      <right style="medium">
        <color auto="1"/>
      </right>
      <top style="hair">
        <color rgb="FF0000FF"/>
      </top>
      <bottom style="hair">
        <color rgb="FF0000FF"/>
      </bottom>
      <diagonal/>
    </border>
    <border>
      <left style="medium">
        <color auto="1"/>
      </left>
      <right style="hair">
        <color rgb="FF0000FF"/>
      </right>
      <top style="hair">
        <color rgb="FF0000FF"/>
      </top>
      <bottom style="hair">
        <color rgb="FF0000FF"/>
      </bottom>
      <diagonal/>
    </border>
    <border>
      <left style="hair">
        <color rgb="FF0000FF"/>
      </left>
      <right style="medium">
        <color auto="1"/>
      </right>
      <top style="hair">
        <color rgb="FF0000FF"/>
      </top>
      <bottom style="hair">
        <color rgb="FF0000FF"/>
      </bottom>
      <diagonal/>
    </border>
    <border>
      <left style="thin">
        <color indexed="64"/>
      </left>
      <right/>
      <top style="thin">
        <color indexed="64"/>
      </top>
      <bottom/>
      <diagonal/>
    </border>
    <border>
      <left/>
      <right style="thin">
        <color auto="1"/>
      </right>
      <top style="thin">
        <color indexed="64"/>
      </top>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rgb="FF0000FF"/>
      </left>
      <right/>
      <top style="double">
        <color rgb="FF0000FF"/>
      </top>
      <bottom style="double">
        <color rgb="FF0000FF"/>
      </bottom>
      <diagonal/>
    </border>
    <border>
      <left/>
      <right/>
      <top style="double">
        <color rgb="FF0000FF"/>
      </top>
      <bottom style="double">
        <color rgb="FF0000FF"/>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hair">
        <color theme="1" tint="0.499984740745262"/>
      </right>
      <top/>
      <bottom style="thin">
        <color auto="1"/>
      </bottom>
      <diagonal/>
    </border>
    <border>
      <left style="thick">
        <color indexed="8"/>
      </left>
      <right/>
      <top style="thick">
        <color indexed="8"/>
      </top>
      <bottom/>
      <diagonal/>
    </border>
    <border>
      <left style="thin">
        <color indexed="8"/>
      </left>
      <right style="thin">
        <color indexed="8"/>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style="thick">
        <color indexed="8"/>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993300"/>
      </left>
      <right/>
      <top style="medium">
        <color rgb="FF993300"/>
      </top>
      <bottom/>
      <diagonal/>
    </border>
    <border>
      <left/>
      <right/>
      <top style="medium">
        <color rgb="FF993300"/>
      </top>
      <bottom/>
      <diagonal/>
    </border>
    <border>
      <left/>
      <right style="medium">
        <color rgb="FF993300"/>
      </right>
      <top style="medium">
        <color rgb="FF993300"/>
      </top>
      <bottom/>
      <diagonal/>
    </border>
    <border>
      <left style="hair">
        <color rgb="FF993300"/>
      </left>
      <right/>
      <top/>
      <bottom/>
      <diagonal/>
    </border>
    <border>
      <left style="medium">
        <color rgb="FF993300"/>
      </left>
      <right/>
      <top/>
      <bottom/>
      <diagonal/>
    </border>
    <border>
      <left/>
      <right style="medium">
        <color rgb="FF993300"/>
      </right>
      <top/>
      <bottom/>
      <diagonal/>
    </border>
    <border>
      <left style="hair">
        <color rgb="FF993300"/>
      </left>
      <right/>
      <top style="hair">
        <color rgb="FF993300"/>
      </top>
      <bottom/>
      <diagonal/>
    </border>
    <border>
      <left/>
      <right/>
      <top style="hair">
        <color rgb="FF993300"/>
      </top>
      <bottom/>
      <diagonal/>
    </border>
    <border>
      <left/>
      <right style="medium">
        <color rgb="FF993300"/>
      </right>
      <top style="hair">
        <color rgb="FF993300"/>
      </top>
      <bottom/>
      <diagonal/>
    </border>
    <border>
      <left style="hair">
        <color rgb="FF993300"/>
      </left>
      <right/>
      <top/>
      <bottom style="medium">
        <color rgb="FF993300"/>
      </bottom>
      <diagonal/>
    </border>
    <border>
      <left/>
      <right/>
      <top/>
      <bottom style="medium">
        <color rgb="FF993300"/>
      </bottom>
      <diagonal/>
    </border>
    <border>
      <left style="hair">
        <color rgb="FF993300"/>
      </left>
      <right/>
      <top style="medium">
        <color rgb="FF993300"/>
      </top>
      <bottom style="hair">
        <color rgb="FF993300"/>
      </bottom>
      <diagonal/>
    </border>
    <border>
      <left style="hair">
        <color rgb="FF993300"/>
      </left>
      <right/>
      <top style="hair">
        <color rgb="FF993300"/>
      </top>
      <bottom style="hair">
        <color rgb="FF993300"/>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rgb="FF993300"/>
      </left>
      <right/>
      <top style="hair">
        <color rgb="FF993300"/>
      </top>
      <bottom style="double">
        <color rgb="FF993300"/>
      </bottom>
      <diagonal/>
    </border>
    <border>
      <left style="hair">
        <color rgb="FF993300"/>
      </left>
      <right/>
      <top style="double">
        <color rgb="FF993300"/>
      </top>
      <bottom style="double">
        <color rgb="FF993300"/>
      </bottom>
      <diagonal/>
    </border>
    <border>
      <left/>
      <right/>
      <top style="double">
        <color rgb="FF993300"/>
      </top>
      <bottom style="double">
        <color rgb="FF993300"/>
      </bottom>
      <diagonal/>
    </border>
    <border>
      <left style="hair">
        <color rgb="FF993300"/>
      </left>
      <right/>
      <top style="double">
        <color rgb="FF993300"/>
      </top>
      <bottom/>
      <diagonal/>
    </border>
    <border>
      <left/>
      <right/>
      <top style="double">
        <color rgb="FF993300"/>
      </top>
      <bottom/>
      <diagonal/>
    </border>
    <border>
      <left style="thin">
        <color rgb="FF993300"/>
      </left>
      <right/>
      <top/>
      <bottom/>
      <diagonal/>
    </border>
    <border>
      <left style="medium">
        <color rgb="FF993300"/>
      </left>
      <right/>
      <top style="medium">
        <color rgb="FF993300"/>
      </top>
      <bottom/>
      <diagonal/>
    </border>
    <border>
      <left style="thin">
        <color rgb="FF993300"/>
      </left>
      <right/>
      <top style="medium">
        <color rgb="FF993300"/>
      </top>
      <bottom/>
      <diagonal/>
    </border>
    <border>
      <left style="thin">
        <color rgb="FF993300"/>
      </left>
      <right/>
      <top style="hair">
        <color rgb="FF993300"/>
      </top>
      <bottom/>
      <diagonal/>
    </border>
    <border>
      <left style="medium">
        <color rgb="FF993300"/>
      </left>
      <right/>
      <top style="thin">
        <color rgb="FF993300"/>
      </top>
      <bottom/>
      <diagonal/>
    </border>
    <border>
      <left style="hair">
        <color rgb="FF0000FF"/>
      </left>
      <right/>
      <top style="thin">
        <color rgb="FF993300"/>
      </top>
      <bottom/>
      <diagonal/>
    </border>
    <border>
      <left/>
      <right/>
      <top style="thin">
        <color rgb="FF993300"/>
      </top>
      <bottom/>
      <diagonal/>
    </border>
    <border>
      <left style="hair">
        <color rgb="FF993300"/>
      </left>
      <right style="medium">
        <color rgb="FF993300"/>
      </right>
      <top style="thin">
        <color rgb="FF993300"/>
      </top>
      <bottom style="hair">
        <color rgb="FF993300"/>
      </bottom>
      <diagonal/>
    </border>
    <border>
      <left style="medium">
        <color rgb="FF993300"/>
      </left>
      <right/>
      <top style="hair">
        <color rgb="FF0000FF"/>
      </top>
      <bottom/>
      <diagonal/>
    </border>
    <border>
      <left style="hair">
        <color rgb="FF993300"/>
      </left>
      <right style="medium">
        <color rgb="FF993300"/>
      </right>
      <top style="hair">
        <color rgb="FF993300"/>
      </top>
      <bottom style="hair">
        <color rgb="FF993300"/>
      </bottom>
      <diagonal/>
    </border>
    <border>
      <left style="medium">
        <color indexed="64"/>
      </left>
      <right/>
      <top style="hair">
        <color rgb="FF0000FF"/>
      </top>
      <bottom/>
      <diagonal/>
    </border>
    <border>
      <left/>
      <right style="medium">
        <color indexed="64"/>
      </right>
      <top style="hair">
        <color rgb="FF0000FF"/>
      </top>
      <bottom/>
      <diagonal/>
    </border>
    <border>
      <left/>
      <right/>
      <top/>
      <bottom style="medium">
        <color theme="9" tint="-0.499984740745262"/>
      </bottom>
      <diagonal/>
    </border>
    <border>
      <left style="hair">
        <color rgb="FF993300"/>
      </left>
      <right style="medium">
        <color rgb="FF993300"/>
      </right>
      <top style="hair">
        <color rgb="FF993300"/>
      </top>
      <bottom/>
      <diagonal/>
    </border>
    <border>
      <left style="medium">
        <color rgb="FF993300"/>
      </left>
      <right/>
      <top style="double">
        <color rgb="FF993300"/>
      </top>
      <bottom style="double">
        <color rgb="FF993300"/>
      </bottom>
      <diagonal/>
    </border>
    <border>
      <left/>
      <right style="medium">
        <color rgb="FF993300"/>
      </right>
      <top style="double">
        <color rgb="FF993300"/>
      </top>
      <bottom style="double">
        <color rgb="FF993300"/>
      </bottom>
      <diagonal/>
    </border>
    <border>
      <left style="medium">
        <color rgb="FF993300"/>
      </left>
      <right/>
      <top/>
      <bottom style="medium">
        <color theme="9" tint="-0.499984740745262"/>
      </bottom>
      <diagonal/>
    </border>
    <border>
      <left/>
      <right style="medium">
        <color rgb="FF993300"/>
      </right>
      <top/>
      <bottom style="medium">
        <color theme="9" tint="-0.499984740745262"/>
      </bottom>
      <diagonal/>
    </border>
    <border>
      <left style="medium">
        <color rgb="FF993300"/>
      </left>
      <right/>
      <top style="hair">
        <color rgb="FF993300"/>
      </top>
      <bottom/>
      <diagonal/>
    </border>
    <border>
      <left style="medium">
        <color rgb="FF993300"/>
      </left>
      <right/>
      <top/>
      <bottom style="medium">
        <color rgb="FF993300"/>
      </bottom>
      <diagonal/>
    </border>
    <border>
      <left/>
      <right style="medium">
        <color rgb="FF993300"/>
      </right>
      <top/>
      <bottom style="medium">
        <color rgb="FF993300"/>
      </bottom>
      <diagonal/>
    </border>
    <border>
      <left style="thin">
        <color rgb="FF993300"/>
      </left>
      <right/>
      <top/>
      <bottom style="medium">
        <color rgb="FF993300"/>
      </bottom>
      <diagonal/>
    </border>
    <border>
      <left/>
      <right style="medium">
        <color rgb="FF993300"/>
      </right>
      <top style="hair">
        <color rgb="FF993300"/>
      </top>
      <bottom style="hair">
        <color rgb="FF993300"/>
      </bottom>
      <diagonal/>
    </border>
    <border>
      <left style="hair">
        <color rgb="FF993300"/>
      </left>
      <right/>
      <top/>
      <bottom style="hair">
        <color rgb="FF993300"/>
      </bottom>
      <diagonal/>
    </border>
    <border>
      <left/>
      <right style="medium">
        <color rgb="FF993300"/>
      </right>
      <top/>
      <bottom style="hair">
        <color rgb="FF993300"/>
      </bottom>
      <diagonal/>
    </border>
    <border>
      <left/>
      <right style="medium">
        <color rgb="FF993300"/>
      </right>
      <top style="double">
        <color rgb="FF993300"/>
      </top>
      <bottom/>
      <diagonal/>
    </border>
    <border>
      <left style="hair">
        <color rgb="FF993300"/>
      </left>
      <right/>
      <top style="thin">
        <color rgb="FF993300"/>
      </top>
      <bottom style="hair">
        <color rgb="FF993300"/>
      </bottom>
      <diagonal/>
    </border>
    <border>
      <left style="thin">
        <color rgb="FF993300"/>
      </left>
      <right/>
      <top/>
      <bottom style="hair">
        <color rgb="FF993300"/>
      </bottom>
      <diagonal/>
    </border>
    <border>
      <left style="thin">
        <color rgb="FF993300"/>
      </left>
      <right/>
      <top style="hair">
        <color rgb="FF993300"/>
      </top>
      <bottom style="hair">
        <color rgb="FF993300"/>
      </bottom>
      <diagonal/>
    </border>
    <border>
      <left style="thin">
        <color rgb="FF993300"/>
      </left>
      <right/>
      <top style="hair">
        <color rgb="FF993300"/>
      </top>
      <bottom style="double">
        <color rgb="FF993300"/>
      </bottom>
      <diagonal/>
    </border>
    <border>
      <left/>
      <right style="medium">
        <color rgb="FF993300"/>
      </right>
      <top style="hair">
        <color rgb="FF993300"/>
      </top>
      <bottom style="double">
        <color rgb="FF993300"/>
      </bottom>
      <diagonal/>
    </border>
  </borders>
  <cellStyleXfs count="54">
    <xf numFmtId="0" fontId="0" fillId="0" borderId="0"/>
    <xf numFmtId="0" fontId="9" fillId="0" borderId="0"/>
    <xf numFmtId="0" fontId="7" fillId="0" borderId="0"/>
    <xf numFmtId="0" fontId="9" fillId="0" borderId="0"/>
    <xf numFmtId="0" fontId="16" fillId="0" borderId="0"/>
    <xf numFmtId="0" fontId="17" fillId="0" borderId="0" applyNumberFormat="0" applyFill="0" applyBorder="0" applyAlignment="0" applyProtection="0"/>
    <xf numFmtId="0" fontId="7" fillId="0" borderId="0"/>
    <xf numFmtId="0" fontId="33" fillId="0" borderId="0" applyNumberFormat="0" applyFill="0" applyBorder="0" applyAlignment="0" applyProtection="0"/>
    <xf numFmtId="0" fontId="9" fillId="0" borderId="0"/>
    <xf numFmtId="0" fontId="17" fillId="0" borderId="0" applyNumberFormat="0" applyFill="0" applyBorder="0" applyAlignment="0" applyProtection="0">
      <alignment vertical="top"/>
      <protection locked="0"/>
    </xf>
    <xf numFmtId="0" fontId="33" fillId="0" borderId="0" applyNumberFormat="0" applyFill="0" applyBorder="0" applyAlignment="0" applyProtection="0"/>
    <xf numFmtId="0" fontId="47" fillId="0" borderId="0"/>
    <xf numFmtId="9" fontId="48" fillId="0" borderId="0" applyFont="0" applyFill="0" applyBorder="0" applyAlignment="0" applyProtection="0"/>
    <xf numFmtId="9" fontId="47" fillId="0" borderId="0" applyFont="0" applyFill="0" applyBorder="0" applyAlignment="0" applyProtection="0"/>
    <xf numFmtId="0" fontId="70" fillId="0" borderId="0" applyNumberFormat="0" applyFill="0" applyBorder="0" applyAlignment="0" applyProtection="0"/>
    <xf numFmtId="164" fontId="7" fillId="0" borderId="0" applyFont="0" applyFill="0" applyBorder="0" applyAlignment="0" applyProtection="0"/>
    <xf numFmtId="0" fontId="17" fillId="0" borderId="0" applyNumberFormat="0" applyFill="0" applyBorder="0" applyAlignment="0" applyProtection="0">
      <alignment vertical="top"/>
      <protection locked="0"/>
    </xf>
    <xf numFmtId="179" fontId="9" fillId="0" borderId="0" applyFont="0" applyFill="0" applyBorder="0" applyAlignment="0" applyProtection="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2" fillId="0" borderId="0"/>
    <xf numFmtId="0" fontId="9" fillId="0" borderId="0"/>
    <xf numFmtId="0" fontId="9" fillId="0" borderId="0"/>
    <xf numFmtId="0" fontId="97" fillId="0" borderId="0"/>
    <xf numFmtId="0" fontId="17" fillId="0" borderId="0" applyNumberFormat="0" applyFill="0" applyBorder="0" applyAlignment="0" applyProtection="0">
      <alignment vertical="top"/>
      <protection locked="0"/>
    </xf>
    <xf numFmtId="0" fontId="9" fillId="0" borderId="0"/>
    <xf numFmtId="0" fontId="158" fillId="0" borderId="0"/>
    <xf numFmtId="0" fontId="9" fillId="0" borderId="0"/>
    <xf numFmtId="0" fontId="192" fillId="0" borderId="0"/>
    <xf numFmtId="0" fontId="9" fillId="0" borderId="0"/>
    <xf numFmtId="0" fontId="9" fillId="0" borderId="0"/>
    <xf numFmtId="0" fontId="17" fillId="0" borderId="0" applyNumberFormat="0" applyFill="0" applyBorder="0" applyAlignment="0" applyProtection="0">
      <alignment vertical="top"/>
      <protection locked="0"/>
    </xf>
    <xf numFmtId="0" fontId="33" fillId="0" borderId="0" applyNumberFormat="0" applyFill="0" applyBorder="0" applyAlignment="0" applyProtection="0"/>
    <xf numFmtId="0" fontId="7" fillId="0" borderId="0"/>
    <xf numFmtId="0" fontId="9" fillId="0" borderId="0"/>
    <xf numFmtId="0" fontId="9" fillId="0" borderId="0"/>
    <xf numFmtId="0" fontId="17" fillId="0" borderId="0" applyNumberFormat="0" applyFill="0" applyBorder="0" applyAlignment="0" applyProtection="0">
      <alignment vertical="top"/>
      <protection locked="0"/>
    </xf>
    <xf numFmtId="0" fontId="7" fillId="0" borderId="0"/>
    <xf numFmtId="0" fontId="70" fillId="0" borderId="0" applyNumberFormat="0" applyFill="0" applyBorder="0" applyAlignment="0" applyProtection="0"/>
    <xf numFmtId="0" fontId="9"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92" fillId="0" borderId="0"/>
    <xf numFmtId="0" fontId="192" fillId="0" borderId="0"/>
    <xf numFmtId="0" fontId="7" fillId="0" borderId="0"/>
    <xf numFmtId="0" fontId="444" fillId="0" borderId="0"/>
    <xf numFmtId="0" fontId="33" fillId="0" borderId="0" applyNumberFormat="0" applyFill="0" applyBorder="0" applyAlignment="0" applyProtection="0"/>
    <xf numFmtId="0" fontId="7" fillId="0" borderId="0"/>
    <xf numFmtId="0" fontId="17" fillId="0" borderId="0" applyNumberFormat="0" applyFill="0" applyBorder="0" applyAlignment="0" applyProtection="0"/>
    <xf numFmtId="0" fontId="2" fillId="0" borderId="0"/>
  </cellStyleXfs>
  <cellXfs count="1811">
    <xf numFmtId="0" fontId="0" fillId="0" borderId="0" xfId="0"/>
    <xf numFmtId="0" fontId="0" fillId="3" borderId="0" xfId="0" applyFill="1" applyBorder="1"/>
    <xf numFmtId="0" fontId="0" fillId="3" borderId="2" xfId="0" applyFill="1" applyBorder="1"/>
    <xf numFmtId="0" fontId="0" fillId="3" borderId="0" xfId="0" applyFill="1"/>
    <xf numFmtId="0" fontId="7" fillId="0" borderId="0" xfId="2"/>
    <xf numFmtId="0" fontId="7" fillId="3" borderId="0" xfId="2" applyFill="1" applyBorder="1"/>
    <xf numFmtId="0" fontId="0" fillId="3" borderId="3" xfId="0" applyFill="1" applyBorder="1"/>
    <xf numFmtId="0" fontId="0" fillId="3" borderId="8" xfId="0" applyFill="1" applyBorder="1"/>
    <xf numFmtId="0" fontId="9" fillId="10" borderId="0" xfId="1" applyFill="1" applyProtection="1">
      <protection hidden="1"/>
    </xf>
    <xf numFmtId="0" fontId="7" fillId="10" borderId="0" xfId="2" applyFill="1"/>
    <xf numFmtId="0" fontId="9" fillId="0" borderId="0" xfId="1"/>
    <xf numFmtId="0" fontId="54" fillId="10" borderId="0" xfId="1" applyFont="1" applyFill="1" applyAlignment="1">
      <alignment vertical="center"/>
    </xf>
    <xf numFmtId="0" fontId="55" fillId="10" borderId="0" xfId="1" applyFont="1" applyFill="1" applyAlignment="1">
      <alignment vertical="center"/>
    </xf>
    <xf numFmtId="0" fontId="56" fillId="10" borderId="0" xfId="1" applyFont="1" applyFill="1" applyAlignment="1">
      <alignment vertical="center"/>
    </xf>
    <xf numFmtId="0" fontId="57" fillId="10" borderId="0" xfId="1" applyFont="1" applyFill="1" applyAlignment="1">
      <alignment vertical="center"/>
    </xf>
    <xf numFmtId="0" fontId="9" fillId="0" borderId="0" xfId="1" applyAlignment="1">
      <alignment vertical="center"/>
    </xf>
    <xf numFmtId="0" fontId="12" fillId="3" borderId="0" xfId="1" applyFont="1" applyFill="1" applyAlignment="1">
      <alignment vertical="center"/>
    </xf>
    <xf numFmtId="0" fontId="9" fillId="3" borderId="0" xfId="1" applyFill="1" applyBorder="1"/>
    <xf numFmtId="0" fontId="60" fillId="3" borderId="0" xfId="7" applyFont="1" applyFill="1" applyAlignment="1">
      <alignment vertical="center"/>
    </xf>
    <xf numFmtId="0" fontId="9" fillId="3" borderId="0" xfId="1" applyFill="1" applyAlignment="1">
      <alignment vertical="center"/>
    </xf>
    <xf numFmtId="0" fontId="9" fillId="7" borderId="0" xfId="1" applyFill="1" applyAlignment="1">
      <alignment vertical="center"/>
    </xf>
    <xf numFmtId="0" fontId="0" fillId="7" borderId="0" xfId="0" applyFill="1"/>
    <xf numFmtId="0" fontId="45" fillId="11" borderId="0" xfId="1" applyFont="1" applyFill="1" applyAlignment="1">
      <alignment horizontal="center" vertical="center"/>
    </xf>
    <xf numFmtId="0" fontId="12" fillId="3" borderId="0" xfId="2" applyFont="1" applyFill="1" applyBorder="1" applyAlignment="1">
      <alignment horizontal="center"/>
    </xf>
    <xf numFmtId="0" fontId="0" fillId="3" borderId="4" xfId="0" applyFill="1" applyBorder="1"/>
    <xf numFmtId="0" fontId="45" fillId="20" borderId="0" xfId="1" applyFont="1" applyFill="1" applyAlignment="1">
      <alignment horizontal="center" vertical="center"/>
    </xf>
    <xf numFmtId="0" fontId="0" fillId="3" borderId="9" xfId="0" applyFill="1" applyBorder="1"/>
    <xf numFmtId="0" fontId="0" fillId="3" borderId="1" xfId="0" applyFill="1" applyBorder="1"/>
    <xf numFmtId="0" fontId="37" fillId="3" borderId="3" xfId="1" applyFont="1" applyFill="1" applyBorder="1" applyAlignment="1">
      <alignment vertical="center"/>
    </xf>
    <xf numFmtId="0" fontId="37" fillId="3" borderId="0" xfId="1" applyFont="1" applyFill="1" applyBorder="1" applyAlignment="1">
      <alignment vertical="center"/>
    </xf>
    <xf numFmtId="0" fontId="0" fillId="0" borderId="0" xfId="0" applyAlignment="1">
      <alignment wrapText="1"/>
    </xf>
    <xf numFmtId="0" fontId="0" fillId="3" borderId="0" xfId="0" applyFill="1" applyAlignment="1">
      <alignment wrapText="1"/>
    </xf>
    <xf numFmtId="0" fontId="52" fillId="0" borderId="0" xfId="0" applyFont="1" applyAlignment="1">
      <alignment vertical="center" wrapText="1"/>
    </xf>
    <xf numFmtId="0" fontId="60" fillId="3" borderId="0" xfId="7" applyFont="1" applyFill="1" applyBorder="1" applyAlignment="1" applyProtection="1">
      <alignment horizontal="right" vertical="center"/>
      <protection hidden="1"/>
    </xf>
    <xf numFmtId="0" fontId="45" fillId="0" borderId="0" xfId="1" applyFont="1" applyAlignment="1">
      <alignment vertical="center"/>
    </xf>
    <xf numFmtId="0" fontId="94" fillId="0" borderId="29" xfId="1" applyFont="1" applyBorder="1" applyAlignment="1">
      <alignment vertical="center"/>
    </xf>
    <xf numFmtId="0" fontId="24" fillId="3" borderId="0" xfId="4" applyFont="1" applyFill="1" applyAlignment="1">
      <alignment vertical="center"/>
    </xf>
    <xf numFmtId="0" fontId="12" fillId="0" borderId="0" xfId="1" applyFont="1" applyAlignment="1">
      <alignment horizontal="center" vertical="center"/>
    </xf>
    <xf numFmtId="0" fontId="45" fillId="0" borderId="0" xfId="1" applyFont="1"/>
    <xf numFmtId="0" fontId="97" fillId="23" borderId="0" xfId="26" applyFill="1" applyAlignment="1">
      <alignment horizontal="center" vertical="center"/>
    </xf>
    <xf numFmtId="0" fontId="97" fillId="24" borderId="0" xfId="26" applyFill="1" applyAlignment="1">
      <alignment horizontal="center" vertical="center"/>
    </xf>
    <xf numFmtId="0" fontId="97" fillId="25" borderId="0" xfId="26" applyFill="1" applyAlignment="1">
      <alignment horizontal="center" vertical="center"/>
    </xf>
    <xf numFmtId="0" fontId="97" fillId="26" borderId="0" xfId="26" applyFill="1" applyAlignment="1">
      <alignment horizontal="center" vertical="center"/>
    </xf>
    <xf numFmtId="0" fontId="97" fillId="27" borderId="0" xfId="26" applyFill="1" applyAlignment="1">
      <alignment horizontal="center" vertical="center"/>
    </xf>
    <xf numFmtId="0" fontId="97" fillId="28" borderId="0" xfId="26" applyFill="1" applyAlignment="1">
      <alignment horizontal="center" vertical="center"/>
    </xf>
    <xf numFmtId="0" fontId="97" fillId="29" borderId="0" xfId="26" applyFill="1" applyAlignment="1">
      <alignment horizontal="center" vertical="center"/>
    </xf>
    <xf numFmtId="0" fontId="97" fillId="30" borderId="0" xfId="26" applyFill="1" applyAlignment="1">
      <alignment horizontal="center" vertical="center"/>
    </xf>
    <xf numFmtId="0" fontId="97" fillId="31" borderId="0" xfId="26" applyFill="1" applyAlignment="1">
      <alignment horizontal="center" vertical="center"/>
    </xf>
    <xf numFmtId="0" fontId="97" fillId="32" borderId="0" xfId="26" applyFill="1" applyAlignment="1">
      <alignment horizontal="center" vertical="center"/>
    </xf>
    <xf numFmtId="0" fontId="97" fillId="33" borderId="0" xfId="26" applyFill="1" applyAlignment="1">
      <alignment horizontal="center" vertical="center"/>
    </xf>
    <xf numFmtId="0" fontId="97" fillId="34" borderId="0" xfId="26" applyFill="1" applyAlignment="1">
      <alignment horizontal="center" vertical="center"/>
    </xf>
    <xf numFmtId="0" fontId="97" fillId="35" borderId="0" xfId="26" applyFill="1" applyAlignment="1">
      <alignment horizontal="center" vertical="center"/>
    </xf>
    <xf numFmtId="0" fontId="97" fillId="36" borderId="0" xfId="26" applyFill="1" applyAlignment="1">
      <alignment horizontal="center" vertical="center"/>
    </xf>
    <xf numFmtId="0" fontId="97" fillId="37" borderId="0" xfId="26" applyFill="1" applyAlignment="1">
      <alignment horizontal="center" vertical="center"/>
    </xf>
    <xf numFmtId="0" fontId="97" fillId="38" borderId="0" xfId="26" applyFill="1" applyAlignment="1">
      <alignment horizontal="center" vertical="center"/>
    </xf>
    <xf numFmtId="0" fontId="9" fillId="0" borderId="0" xfId="25"/>
    <xf numFmtId="0" fontId="97" fillId="40" borderId="0" xfId="26" applyFill="1" applyAlignment="1">
      <alignment horizontal="center" vertical="center"/>
    </xf>
    <xf numFmtId="0" fontId="97" fillId="41" borderId="0" xfId="26" applyFill="1" applyAlignment="1">
      <alignment horizontal="center" vertical="center"/>
    </xf>
    <xf numFmtId="0" fontId="97" fillId="42" borderId="0" xfId="26" applyFill="1" applyAlignment="1">
      <alignment horizontal="center" vertical="center"/>
    </xf>
    <xf numFmtId="0" fontId="97" fillId="43" borderId="0" xfId="26" applyFill="1" applyAlignment="1">
      <alignment horizontal="center" vertical="center"/>
    </xf>
    <xf numFmtId="0" fontId="97" fillId="44" borderId="0" xfId="26" applyFill="1" applyAlignment="1">
      <alignment horizontal="center" vertical="center"/>
    </xf>
    <xf numFmtId="0" fontId="97" fillId="45" borderId="0" xfId="26" applyFill="1" applyAlignment="1">
      <alignment horizontal="center" vertical="center"/>
    </xf>
    <xf numFmtId="0" fontId="97" fillId="46" borderId="0" xfId="26" applyFill="1" applyAlignment="1">
      <alignment horizontal="center" vertical="center"/>
    </xf>
    <xf numFmtId="0" fontId="97" fillId="47" borderId="0" xfId="26" applyFill="1" applyAlignment="1">
      <alignment horizontal="center" vertical="center"/>
    </xf>
    <xf numFmtId="0" fontId="97" fillId="49" borderId="0" xfId="26" applyFill="1" applyAlignment="1">
      <alignment horizontal="center" vertical="center"/>
    </xf>
    <xf numFmtId="0" fontId="97" fillId="50" borderId="0" xfId="26" applyFill="1" applyAlignment="1">
      <alignment horizontal="center" vertical="center"/>
    </xf>
    <xf numFmtId="0" fontId="97" fillId="51" borderId="0" xfId="26" applyFill="1" applyAlignment="1">
      <alignment horizontal="center" vertical="center"/>
    </xf>
    <xf numFmtId="0" fontId="97" fillId="52" borderId="0" xfId="26" applyFill="1" applyAlignment="1">
      <alignment horizontal="center" vertical="center"/>
    </xf>
    <xf numFmtId="0" fontId="97" fillId="53" borderId="0" xfId="26" applyFill="1" applyAlignment="1">
      <alignment horizontal="center" vertical="center"/>
    </xf>
    <xf numFmtId="0" fontId="97" fillId="54" borderId="0" xfId="26" applyFill="1" applyAlignment="1">
      <alignment horizontal="center" vertical="center"/>
    </xf>
    <xf numFmtId="0" fontId="97" fillId="55" borderId="0" xfId="26" applyFill="1" applyAlignment="1">
      <alignment horizontal="center" vertical="center"/>
    </xf>
    <xf numFmtId="0" fontId="97" fillId="56" borderId="0" xfId="26" applyFill="1" applyAlignment="1">
      <alignment horizontal="center" vertical="center"/>
    </xf>
    <xf numFmtId="0" fontId="97" fillId="58" borderId="0" xfId="26" applyFill="1" applyAlignment="1">
      <alignment horizontal="center" vertical="center"/>
    </xf>
    <xf numFmtId="0" fontId="97" fillId="59" borderId="0" xfId="26" applyFill="1" applyAlignment="1">
      <alignment horizontal="center" vertical="center"/>
    </xf>
    <xf numFmtId="0" fontId="97" fillId="60" borderId="0" xfId="26" applyFill="1" applyAlignment="1">
      <alignment horizontal="center" vertical="center"/>
    </xf>
    <xf numFmtId="0" fontId="97" fillId="61" borderId="0" xfId="26" applyFill="1" applyAlignment="1">
      <alignment horizontal="center" vertical="center"/>
    </xf>
    <xf numFmtId="0" fontId="97" fillId="62" borderId="0" xfId="26" applyFill="1" applyAlignment="1">
      <alignment horizontal="center" vertical="center"/>
    </xf>
    <xf numFmtId="0" fontId="97" fillId="63" borderId="0" xfId="26" applyFill="1" applyAlignment="1">
      <alignment horizontal="center" vertical="center"/>
    </xf>
    <xf numFmtId="0" fontId="97" fillId="64" borderId="0" xfId="26" applyFill="1" applyAlignment="1">
      <alignment horizontal="center" vertical="center"/>
    </xf>
    <xf numFmtId="0" fontId="97" fillId="65" borderId="0" xfId="26" applyFill="1" applyAlignment="1">
      <alignment horizontal="center" vertical="center"/>
    </xf>
    <xf numFmtId="0" fontId="97" fillId="66" borderId="0" xfId="26" applyFill="1" applyAlignment="1">
      <alignment horizontal="center" vertical="center"/>
    </xf>
    <xf numFmtId="0" fontId="97" fillId="67" borderId="0" xfId="26" applyFill="1" applyAlignment="1">
      <alignment horizontal="center" vertical="center"/>
    </xf>
    <xf numFmtId="0" fontId="97" fillId="68" borderId="0" xfId="26" applyFill="1" applyAlignment="1">
      <alignment horizontal="center" vertical="center"/>
    </xf>
    <xf numFmtId="0" fontId="97" fillId="21" borderId="0" xfId="26" applyFill="1" applyAlignment="1">
      <alignment horizontal="center" vertical="center"/>
    </xf>
    <xf numFmtId="0" fontId="97" fillId="69" borderId="0" xfId="26" applyFill="1" applyAlignment="1">
      <alignment horizontal="center" vertical="center"/>
    </xf>
    <xf numFmtId="0" fontId="97" fillId="70" borderId="0" xfId="26" applyFill="1" applyAlignment="1">
      <alignment horizontal="center" vertical="center"/>
    </xf>
    <xf numFmtId="0" fontId="97" fillId="71" borderId="0" xfId="26" applyFill="1" applyAlignment="1">
      <alignment horizontal="center" vertical="center"/>
    </xf>
    <xf numFmtId="0" fontId="97" fillId="72" borderId="0" xfId="26" applyFill="1" applyAlignment="1">
      <alignment horizontal="center" vertical="center"/>
    </xf>
    <xf numFmtId="0" fontId="97" fillId="73" borderId="0" xfId="26" applyFill="1" applyAlignment="1">
      <alignment horizontal="center" vertical="center"/>
    </xf>
    <xf numFmtId="0" fontId="97" fillId="74" borderId="0" xfId="26" applyFill="1" applyAlignment="1">
      <alignment horizontal="center" vertical="center"/>
    </xf>
    <xf numFmtId="0" fontId="97" fillId="75" borderId="0" xfId="26" applyFill="1" applyAlignment="1">
      <alignment horizontal="center" vertical="center"/>
    </xf>
    <xf numFmtId="0" fontId="97" fillId="76" borderId="0" xfId="26" applyFill="1" applyAlignment="1">
      <alignment horizontal="center" vertical="center"/>
    </xf>
    <xf numFmtId="0" fontId="97" fillId="77" borderId="0" xfId="26" applyFill="1" applyAlignment="1">
      <alignment horizontal="center" vertical="center"/>
    </xf>
    <xf numFmtId="0" fontId="97" fillId="78" borderId="0" xfId="26" applyFill="1" applyAlignment="1">
      <alignment horizontal="center" vertical="center"/>
    </xf>
    <xf numFmtId="0" fontId="97" fillId="79" borderId="0" xfId="26" applyFill="1" applyAlignment="1">
      <alignment horizontal="center" vertical="center"/>
    </xf>
    <xf numFmtId="0" fontId="97" fillId="80" borderId="0" xfId="26" applyFill="1" applyAlignment="1">
      <alignment horizontal="center" vertical="center"/>
    </xf>
    <xf numFmtId="0" fontId="0" fillId="0" borderId="0" xfId="0" applyAlignment="1">
      <alignment horizontal="center"/>
    </xf>
    <xf numFmtId="0" fontId="136" fillId="5" borderId="0" xfId="1" applyFont="1" applyFill="1" applyAlignment="1">
      <alignment horizontal="right" vertical="center"/>
    </xf>
    <xf numFmtId="0" fontId="9" fillId="0" borderId="0" xfId="28" applyAlignment="1">
      <alignment vertical="center"/>
    </xf>
    <xf numFmtId="0" fontId="153" fillId="0" borderId="0" xfId="26" applyFont="1"/>
    <xf numFmtId="0" fontId="9" fillId="10" borderId="0" xfId="1" applyFill="1" applyAlignment="1">
      <alignment vertical="center"/>
    </xf>
    <xf numFmtId="0" fontId="159" fillId="10" borderId="0" xfId="29" applyFont="1" applyFill="1" applyAlignment="1">
      <alignment vertical="center"/>
    </xf>
    <xf numFmtId="0" fontId="164" fillId="10" borderId="0" xfId="0" applyFont="1" applyFill="1" applyAlignment="1">
      <alignment horizontal="left" vertical="center"/>
    </xf>
    <xf numFmtId="0" fontId="165" fillId="10" borderId="0" xfId="0" applyFont="1" applyFill="1" applyAlignment="1">
      <alignment horizontal="left" vertical="center"/>
    </xf>
    <xf numFmtId="0" fontId="166" fillId="10" borderId="0" xfId="0" applyFont="1" applyFill="1" applyAlignment="1">
      <alignment horizontal="left" vertical="center"/>
    </xf>
    <xf numFmtId="0" fontId="167" fillId="10" borderId="0" xfId="0" applyFont="1" applyFill="1" applyAlignment="1">
      <alignment horizontal="left" vertical="center"/>
    </xf>
    <xf numFmtId="0" fontId="168" fillId="10" borderId="0" xfId="0" applyFont="1" applyFill="1" applyAlignment="1">
      <alignment horizontal="left" vertical="center"/>
    </xf>
    <xf numFmtId="0" fontId="169" fillId="10" borderId="0" xfId="0" applyFont="1" applyFill="1" applyAlignment="1">
      <alignment horizontal="left" vertical="center"/>
    </xf>
    <xf numFmtId="0" fontId="170" fillId="10" borderId="0" xfId="0" applyFont="1" applyFill="1" applyAlignment="1">
      <alignment horizontal="left" vertical="center"/>
    </xf>
    <xf numFmtId="0" fontId="171" fillId="10" borderId="0" xfId="0" applyFont="1" applyFill="1" applyAlignment="1">
      <alignment horizontal="left" vertical="center"/>
    </xf>
    <xf numFmtId="0" fontId="172" fillId="10" borderId="0" xfId="0" applyFont="1" applyFill="1" applyAlignment="1">
      <alignment horizontal="left" vertical="center"/>
    </xf>
    <xf numFmtId="0" fontId="9" fillId="10" borderId="0" xfId="30" applyFill="1" applyProtection="1">
      <protection hidden="1"/>
    </xf>
    <xf numFmtId="0" fontId="9" fillId="10" borderId="0" xfId="30" applyFill="1" applyAlignment="1">
      <alignment vertical="center"/>
    </xf>
    <xf numFmtId="0" fontId="9" fillId="0" borderId="0" xfId="30"/>
    <xf numFmtId="0" fontId="9" fillId="0" borderId="0" xfId="30" applyAlignment="1">
      <alignment vertical="center"/>
    </xf>
    <xf numFmtId="0" fontId="57" fillId="10" borderId="0" xfId="30" applyFont="1" applyFill="1" applyAlignment="1">
      <alignment vertical="center"/>
    </xf>
    <xf numFmtId="0" fontId="173" fillId="24" borderId="0" xfId="30" applyFont="1" applyFill="1" applyAlignment="1">
      <alignment horizontal="center" vertical="center"/>
    </xf>
    <xf numFmtId="0" fontId="174" fillId="24" borderId="0" xfId="30" applyFont="1" applyFill="1" applyAlignment="1">
      <alignment horizontal="center" vertical="center"/>
    </xf>
    <xf numFmtId="0" fontId="175" fillId="24" borderId="0" xfId="30" applyFont="1" applyFill="1" applyAlignment="1">
      <alignment horizontal="center" vertical="center"/>
    </xf>
    <xf numFmtId="0" fontId="176" fillId="24" borderId="0" xfId="30" applyFont="1" applyFill="1" applyAlignment="1">
      <alignment horizontal="center" vertical="center"/>
    </xf>
    <xf numFmtId="0" fontId="177" fillId="24" borderId="0" xfId="30" applyFont="1" applyFill="1" applyAlignment="1">
      <alignment horizontal="center" vertical="center"/>
    </xf>
    <xf numFmtId="0" fontId="178" fillId="24" borderId="0" xfId="30" applyFont="1" applyFill="1" applyAlignment="1">
      <alignment horizontal="center" vertical="center"/>
    </xf>
    <xf numFmtId="0" fontId="179" fillId="24" borderId="0" xfId="30" applyFont="1" applyFill="1" applyAlignment="1">
      <alignment horizontal="center" vertical="center"/>
    </xf>
    <xf numFmtId="0" fontId="180" fillId="24" borderId="0" xfId="30" applyFont="1" applyFill="1" applyAlignment="1">
      <alignment horizontal="center" vertical="center"/>
    </xf>
    <xf numFmtId="0" fontId="181" fillId="24" borderId="0" xfId="30" applyFont="1" applyFill="1" applyAlignment="1">
      <alignment horizontal="center" vertical="center"/>
    </xf>
    <xf numFmtId="0" fontId="182" fillId="24" borderId="0" xfId="30" applyFont="1" applyFill="1" applyAlignment="1">
      <alignment horizontal="center" vertical="center"/>
    </xf>
    <xf numFmtId="0" fontId="183" fillId="24" borderId="0" xfId="30" applyFont="1" applyFill="1" applyAlignment="1">
      <alignment horizontal="center" vertical="center"/>
    </xf>
    <xf numFmtId="0" fontId="184" fillId="24" borderId="0" xfId="30" applyFont="1" applyFill="1" applyAlignment="1">
      <alignment horizontal="center" vertical="center"/>
    </xf>
    <xf numFmtId="0" fontId="185" fillId="24" borderId="0" xfId="30" applyFont="1" applyFill="1" applyAlignment="1">
      <alignment horizontal="center" vertical="center"/>
    </xf>
    <xf numFmtId="0" fontId="186" fillId="24" borderId="0" xfId="30" applyFont="1" applyFill="1" applyAlignment="1">
      <alignment horizontal="center" vertical="center"/>
    </xf>
    <xf numFmtId="0" fontId="187" fillId="24" borderId="0" xfId="30" applyFont="1" applyFill="1" applyAlignment="1">
      <alignment horizontal="center" vertical="center"/>
    </xf>
    <xf numFmtId="0" fontId="188" fillId="24" borderId="0" xfId="30" applyFont="1" applyFill="1" applyAlignment="1">
      <alignment horizontal="center" vertical="center"/>
    </xf>
    <xf numFmtId="0" fontId="189" fillId="24" borderId="0" xfId="30" applyFont="1" applyFill="1" applyAlignment="1">
      <alignment horizontal="center" vertical="center"/>
    </xf>
    <xf numFmtId="0" fontId="190" fillId="24" borderId="0" xfId="30" applyFont="1" applyFill="1" applyAlignment="1">
      <alignment horizontal="center" vertical="center"/>
    </xf>
    <xf numFmtId="0" fontId="191" fillId="3" borderId="3" xfId="30" applyFont="1" applyFill="1" applyBorder="1" applyAlignment="1">
      <alignment horizontal="center" vertical="center"/>
    </xf>
    <xf numFmtId="0" fontId="193" fillId="0" borderId="33" xfId="31" applyFont="1" applyBorder="1" applyAlignment="1">
      <alignment horizontal="center" vertical="center"/>
    </xf>
    <xf numFmtId="0" fontId="194" fillId="89" borderId="3" xfId="30" applyFont="1" applyFill="1" applyBorder="1" applyAlignment="1">
      <alignment horizontal="center" vertical="center"/>
    </xf>
    <xf numFmtId="0" fontId="194" fillId="90" borderId="3" xfId="30" applyFont="1" applyFill="1" applyBorder="1" applyAlignment="1">
      <alignment horizontal="center" vertical="center"/>
    </xf>
    <xf numFmtId="0" fontId="195" fillId="10" borderId="0" xfId="1" applyFont="1" applyFill="1" applyAlignment="1">
      <alignment horizontal="center" vertical="center"/>
    </xf>
    <xf numFmtId="0" fontId="196" fillId="3" borderId="0" xfId="30" applyFont="1" applyFill="1" applyAlignment="1">
      <alignment vertical="center"/>
    </xf>
    <xf numFmtId="0" fontId="9" fillId="3" borderId="0" xfId="30" applyFill="1" applyProtection="1">
      <protection hidden="1"/>
    </xf>
    <xf numFmtId="0" fontId="197" fillId="3" borderId="3" xfId="30" applyFont="1" applyFill="1" applyBorder="1" applyAlignment="1">
      <alignment vertical="center"/>
    </xf>
    <xf numFmtId="0" fontId="9" fillId="3" borderId="0" xfId="30" applyFill="1" applyAlignment="1">
      <alignment vertical="center"/>
    </xf>
    <xf numFmtId="0" fontId="199" fillId="3" borderId="0" xfId="32" applyFont="1" applyFill="1" applyAlignment="1">
      <alignment horizontal="right" vertical="center"/>
    </xf>
    <xf numFmtId="182" fontId="163" fillId="91" borderId="0" xfId="32" applyNumberFormat="1" applyFont="1" applyFill="1" applyAlignment="1">
      <alignment horizontal="center" vertical="center"/>
    </xf>
    <xf numFmtId="0" fontId="200" fillId="12" borderId="0" xfId="30" applyFont="1" applyFill="1" applyAlignment="1">
      <alignment horizontal="center" vertical="center"/>
    </xf>
    <xf numFmtId="0" fontId="197" fillId="3" borderId="0" xfId="30" applyFont="1" applyFill="1" applyAlignment="1">
      <alignment horizontal="left" vertical="center"/>
    </xf>
    <xf numFmtId="0" fontId="9" fillId="0" borderId="0" xfId="30" applyProtection="1">
      <protection hidden="1"/>
    </xf>
    <xf numFmtId="0" fontId="201" fillId="92" borderId="0" xfId="30" applyFont="1" applyFill="1" applyAlignment="1">
      <alignment horizontal="center" vertical="center"/>
    </xf>
    <xf numFmtId="0" fontId="202" fillId="4" borderId="34" xfId="30" applyFont="1" applyFill="1" applyBorder="1" applyAlignment="1">
      <alignment horizontal="center" vertical="center"/>
    </xf>
    <xf numFmtId="0" fontId="202" fillId="4" borderId="0" xfId="30" applyFont="1" applyFill="1" applyAlignment="1">
      <alignment horizontal="center" vertical="center"/>
    </xf>
    <xf numFmtId="0" fontId="160" fillId="10" borderId="0" xfId="30" applyFont="1" applyFill="1" applyAlignment="1">
      <alignment vertical="center"/>
    </xf>
    <xf numFmtId="0" fontId="160" fillId="10" borderId="3" xfId="30" applyFont="1" applyFill="1" applyBorder="1" applyAlignment="1">
      <alignment vertical="center"/>
    </xf>
    <xf numFmtId="0" fontId="203" fillId="3" borderId="0" xfId="30" applyFont="1" applyFill="1" applyAlignment="1">
      <alignment horizontal="center" vertical="center"/>
    </xf>
    <xf numFmtId="0" fontId="200" fillId="13" borderId="0" xfId="30" applyFont="1" applyFill="1" applyAlignment="1">
      <alignment horizontal="center" vertical="center"/>
    </xf>
    <xf numFmtId="0" fontId="93" fillId="9" borderId="0" xfId="30" applyFont="1" applyFill="1" applyAlignment="1">
      <alignment horizontal="center" vertical="center"/>
    </xf>
    <xf numFmtId="0" fontId="160" fillId="10" borderId="0" xfId="30" applyFont="1" applyFill="1" applyAlignment="1">
      <alignment horizontal="right" vertical="center"/>
    </xf>
    <xf numFmtId="0" fontId="203" fillId="7" borderId="0" xfId="30" applyFont="1" applyFill="1" applyAlignment="1">
      <alignment horizontal="center" vertical="center"/>
    </xf>
    <xf numFmtId="0" fontId="200" fillId="10" borderId="0" xfId="30" applyFont="1" applyFill="1" applyAlignment="1">
      <alignment horizontal="right" vertical="center"/>
    </xf>
    <xf numFmtId="0" fontId="9" fillId="5" borderId="0" xfId="30" applyFill="1" applyAlignment="1">
      <alignment vertical="center"/>
    </xf>
    <xf numFmtId="0" fontId="160" fillId="10" borderId="0" xfId="33" applyFont="1" applyFill="1" applyAlignment="1">
      <alignment vertical="center"/>
    </xf>
    <xf numFmtId="0" fontId="160" fillId="10" borderId="0" xfId="29" applyFont="1" applyFill="1" applyAlignment="1">
      <alignment horizontal="center" vertical="center"/>
    </xf>
    <xf numFmtId="0" fontId="204" fillId="10" borderId="0" xfId="34" applyFont="1" applyFill="1" applyAlignment="1" applyProtection="1">
      <alignment vertical="center"/>
    </xf>
    <xf numFmtId="0" fontId="160" fillId="10" borderId="0" xfId="29" applyFont="1" applyFill="1" applyAlignment="1">
      <alignment horizontal="center" vertical="top"/>
    </xf>
    <xf numFmtId="0" fontId="45" fillId="0" borderId="0" xfId="25" applyFont="1"/>
    <xf numFmtId="0" fontId="45" fillId="3" borderId="0" xfId="25" applyFont="1" applyFill="1"/>
    <xf numFmtId="0" fontId="9" fillId="10" borderId="0" xfId="8" applyFill="1" applyAlignment="1" applyProtection="1">
      <alignment vertical="center"/>
      <protection hidden="1"/>
    </xf>
    <xf numFmtId="0" fontId="9" fillId="10" borderId="0" xfId="8" applyFill="1" applyAlignment="1">
      <alignment vertical="center"/>
    </xf>
    <xf numFmtId="0" fontId="9" fillId="0" borderId="0" xfId="8"/>
    <xf numFmtId="0" fontId="58" fillId="10" borderId="0" xfId="8" applyFont="1" applyFill="1" applyAlignment="1">
      <alignment vertical="center"/>
    </xf>
    <xf numFmtId="0" fontId="59" fillId="10" borderId="0" xfId="8" applyFont="1" applyFill="1" applyAlignment="1">
      <alignment vertical="center"/>
    </xf>
    <xf numFmtId="0" fontId="209" fillId="10" borderId="0" xfId="8" applyFont="1" applyFill="1" applyAlignment="1">
      <alignment vertical="center"/>
    </xf>
    <xf numFmtId="0" fontId="210" fillId="10" borderId="0" xfId="8" applyFont="1" applyFill="1" applyAlignment="1">
      <alignment vertical="center"/>
    </xf>
    <xf numFmtId="0" fontId="211" fillId="10" borderId="0" xfId="8" applyFont="1" applyFill="1" applyAlignment="1">
      <alignment vertical="center"/>
    </xf>
    <xf numFmtId="0" fontId="213" fillId="10" borderId="0" xfId="8" applyFont="1" applyFill="1" applyAlignment="1">
      <alignment vertical="center"/>
    </xf>
    <xf numFmtId="0" fontId="9" fillId="0" borderId="0" xfId="8" applyAlignment="1">
      <alignment vertical="center"/>
    </xf>
    <xf numFmtId="0" fontId="217" fillId="10" borderId="0" xfId="8" applyFont="1" applyFill="1" applyAlignment="1">
      <alignment vertical="center"/>
    </xf>
    <xf numFmtId="0" fontId="218" fillId="10" borderId="0" xfId="35" applyFont="1" applyFill="1" applyAlignment="1" applyProtection="1">
      <alignment horizontal="center" vertical="center"/>
    </xf>
    <xf numFmtId="0" fontId="211" fillId="10" borderId="0" xfId="8" applyFont="1" applyFill="1" applyAlignment="1" applyProtection="1">
      <alignment vertical="center"/>
      <protection hidden="1"/>
    </xf>
    <xf numFmtId="0" fontId="209" fillId="10" borderId="0" xfId="8" applyFont="1" applyFill="1" applyAlignment="1" applyProtection="1">
      <alignment vertical="center"/>
      <protection hidden="1"/>
    </xf>
    <xf numFmtId="0" fontId="220" fillId="0" borderId="0" xfId="25" applyFont="1"/>
    <xf numFmtId="0" fontId="221" fillId="0" borderId="0" xfId="25" applyFont="1"/>
    <xf numFmtId="49" fontId="220" fillId="0" borderId="0" xfId="25" applyNumberFormat="1" applyFont="1"/>
    <xf numFmtId="49" fontId="220" fillId="3" borderId="0" xfId="25" applyNumberFormat="1" applyFont="1" applyFill="1"/>
    <xf numFmtId="49" fontId="220" fillId="3" borderId="34" xfId="25" applyNumberFormat="1" applyFont="1" applyFill="1" applyBorder="1"/>
    <xf numFmtId="0" fontId="223" fillId="3" borderId="0" xfId="29" applyFont="1" applyFill="1" applyAlignment="1">
      <alignment vertical="top"/>
    </xf>
    <xf numFmtId="0" fontId="25" fillId="3" borderId="0" xfId="25" applyFont="1" applyFill="1" applyAlignment="1">
      <alignment wrapText="1"/>
    </xf>
    <xf numFmtId="0" fontId="224" fillId="3" borderId="0" xfId="25" applyFont="1" applyFill="1" applyAlignment="1">
      <alignment horizontal="center" vertical="center"/>
    </xf>
    <xf numFmtId="0" fontId="220" fillId="3" borderId="0" xfId="25" applyFont="1" applyFill="1"/>
    <xf numFmtId="49" fontId="34" fillId="9" borderId="0" xfId="25" applyNumberFormat="1" applyFont="1" applyFill="1"/>
    <xf numFmtId="49" fontId="220" fillId="9" borderId="0" xfId="25" applyNumberFormat="1" applyFont="1" applyFill="1"/>
    <xf numFmtId="0" fontId="226" fillId="3" borderId="0" xfId="25" applyFont="1" applyFill="1" applyAlignment="1">
      <alignment horizontal="center"/>
    </xf>
    <xf numFmtId="0" fontId="75" fillId="3" borderId="0" xfId="25" applyFont="1" applyFill="1" applyAlignment="1">
      <alignment vertical="center" wrapText="1"/>
    </xf>
    <xf numFmtId="0" fontId="224" fillId="3" borderId="44" xfId="25" applyFont="1" applyFill="1" applyBorder="1" applyAlignment="1">
      <alignment horizontal="center" vertical="center"/>
    </xf>
    <xf numFmtId="0" fontId="227" fillId="3" borderId="0" xfId="30" applyFont="1" applyFill="1" applyAlignment="1">
      <alignment horizontal="center" vertical="center"/>
    </xf>
    <xf numFmtId="0" fontId="228" fillId="2" borderId="45" xfId="25" applyFont="1" applyFill="1" applyBorder="1" applyAlignment="1">
      <alignment horizontal="center" vertical="center"/>
    </xf>
    <xf numFmtId="0" fontId="220" fillId="3" borderId="46" xfId="25" applyFont="1" applyFill="1" applyBorder="1"/>
    <xf numFmtId="0" fontId="75" fillId="3" borderId="46" xfId="25" applyFont="1" applyFill="1" applyBorder="1" applyAlignment="1">
      <alignment vertical="center" wrapText="1"/>
    </xf>
    <xf numFmtId="0" fontId="227" fillId="3" borderId="47" xfId="30" applyFont="1" applyFill="1" applyBorder="1" applyAlignment="1">
      <alignment horizontal="center" vertical="center"/>
    </xf>
    <xf numFmtId="49" fontId="229" fillId="3" borderId="0" xfId="25" applyNumberFormat="1" applyFont="1" applyFill="1" applyAlignment="1">
      <alignment horizontal="center" vertical="center"/>
    </xf>
    <xf numFmtId="0" fontId="227" fillId="3" borderId="34" xfId="30" applyFont="1" applyFill="1" applyBorder="1" applyAlignment="1">
      <alignment horizontal="center" vertical="center"/>
    </xf>
    <xf numFmtId="49" fontId="32" fillId="97" borderId="34" xfId="25" applyNumberFormat="1" applyFont="1" applyFill="1" applyBorder="1" applyAlignment="1">
      <alignment horizontal="center" vertical="center" wrapText="1"/>
    </xf>
    <xf numFmtId="49" fontId="15" fillId="7" borderId="48" xfId="25" applyNumberFormat="1" applyFont="1" applyFill="1" applyBorder="1" applyAlignment="1">
      <alignment horizontal="center" vertical="center" wrapText="1"/>
    </xf>
    <xf numFmtId="49" fontId="15" fillId="7" borderId="50" xfId="25" applyNumberFormat="1" applyFont="1" applyFill="1" applyBorder="1" applyAlignment="1">
      <alignment horizontal="centerContinuous" vertical="center" wrapText="1"/>
    </xf>
    <xf numFmtId="49" fontId="230" fillId="95" borderId="0" xfId="25" applyNumberFormat="1" applyFont="1" applyFill="1" applyAlignment="1">
      <alignment horizontal="center" vertical="center" wrapText="1"/>
    </xf>
    <xf numFmtId="49" fontId="220" fillId="95" borderId="0" xfId="25" applyNumberFormat="1" applyFont="1" applyFill="1"/>
    <xf numFmtId="49" fontId="220" fillId="100" borderId="0" xfId="25" applyNumberFormat="1" applyFont="1" applyFill="1"/>
    <xf numFmtId="49" fontId="236" fillId="101" borderId="34" xfId="25" applyNumberFormat="1" applyFont="1" applyFill="1" applyBorder="1" applyAlignment="1">
      <alignment horizontal="left" vertical="center" wrapText="1"/>
    </xf>
    <xf numFmtId="49" fontId="15" fillId="7" borderId="3" xfId="25" applyNumberFormat="1" applyFont="1" applyFill="1" applyBorder="1" applyAlignment="1">
      <alignment horizontal="center" vertical="center" wrapText="1"/>
    </xf>
    <xf numFmtId="49" fontId="15" fillId="7" borderId="34" xfId="25" applyNumberFormat="1" applyFont="1" applyFill="1" applyBorder="1" applyAlignment="1">
      <alignment horizontal="centerContinuous" vertical="center" wrapText="1"/>
    </xf>
    <xf numFmtId="0" fontId="236" fillId="101" borderId="34" xfId="25" applyFont="1" applyFill="1" applyBorder="1" applyAlignment="1">
      <alignment horizontal="left" vertical="center" wrapText="1"/>
    </xf>
    <xf numFmtId="49" fontId="15" fillId="7" borderId="3" xfId="25" applyNumberFormat="1" applyFont="1" applyFill="1" applyBorder="1" applyAlignment="1">
      <alignment horizontal="center" vertical="top" wrapText="1"/>
    </xf>
    <xf numFmtId="49" fontId="15" fillId="7" borderId="0" xfId="25" applyNumberFormat="1" applyFont="1" applyFill="1" applyAlignment="1">
      <alignment vertical="top" wrapText="1"/>
    </xf>
    <xf numFmtId="49" fontId="15" fillId="7" borderId="0" xfId="25" applyNumberFormat="1" applyFont="1" applyFill="1" applyAlignment="1">
      <alignment horizontal="center" vertical="top" wrapText="1"/>
    </xf>
    <xf numFmtId="49" fontId="15" fillId="7" borderId="0" xfId="25" applyNumberFormat="1" applyFont="1" applyFill="1" applyAlignment="1">
      <alignment horizontal="centerContinuous" vertical="top" wrapText="1"/>
    </xf>
    <xf numFmtId="49" fontId="15" fillId="7" borderId="34" xfId="25" applyNumberFormat="1" applyFont="1" applyFill="1" applyBorder="1" applyAlignment="1">
      <alignment horizontal="centerContinuous" vertical="top" wrapText="1"/>
    </xf>
    <xf numFmtId="49" fontId="154" fillId="102" borderId="34" xfId="25" applyNumberFormat="1" applyFont="1" applyFill="1" applyBorder="1" applyAlignment="1">
      <alignment horizontal="center" vertical="center" wrapText="1"/>
    </xf>
    <xf numFmtId="49" fontId="238" fillId="95" borderId="47" xfId="25" applyNumberFormat="1" applyFont="1" applyFill="1" applyBorder="1" applyAlignment="1">
      <alignment horizontal="center" vertical="center" wrapText="1"/>
    </xf>
    <xf numFmtId="49" fontId="238" fillId="95" borderId="0" xfId="25" applyNumberFormat="1" applyFont="1" applyFill="1" applyAlignment="1">
      <alignment horizontal="center" vertical="center" wrapText="1"/>
    </xf>
    <xf numFmtId="49" fontId="231" fillId="100" borderId="55" xfId="25" applyNumberFormat="1" applyFont="1" applyFill="1" applyBorder="1" applyAlignment="1">
      <alignment vertical="center" wrapText="1"/>
    </xf>
    <xf numFmtId="49" fontId="199" fillId="100" borderId="56" xfId="25" applyNumberFormat="1" applyFont="1" applyFill="1" applyBorder="1" applyAlignment="1">
      <alignment vertical="center" wrapText="1"/>
    </xf>
    <xf numFmtId="49" fontId="199" fillId="100" borderId="7" xfId="25" applyNumberFormat="1" applyFont="1" applyFill="1" applyBorder="1" applyAlignment="1">
      <alignment vertical="center" wrapText="1"/>
    </xf>
    <xf numFmtId="49" fontId="66" fillId="100" borderId="0" xfId="25" applyNumberFormat="1" applyFont="1" applyFill="1" applyAlignment="1">
      <alignment horizontal="right" wrapText="1"/>
    </xf>
    <xf numFmtId="0" fontId="66" fillId="100" borderId="34" xfId="25" applyFont="1" applyFill="1" applyBorder="1" applyAlignment="1">
      <alignment wrapText="1"/>
    </xf>
    <xf numFmtId="49" fontId="136" fillId="100" borderId="3" xfId="25" applyNumberFormat="1" applyFont="1" applyFill="1" applyBorder="1" applyAlignment="1">
      <alignment vertical="center" wrapText="1"/>
    </xf>
    <xf numFmtId="49" fontId="136" fillId="100" borderId="0" xfId="25" applyNumberFormat="1" applyFont="1" applyFill="1" applyAlignment="1">
      <alignment vertical="center" wrapText="1"/>
    </xf>
    <xf numFmtId="49" fontId="212" fillId="100" borderId="3" xfId="25" applyNumberFormat="1" applyFont="1" applyFill="1" applyBorder="1" applyAlignment="1">
      <alignment horizontal="center" vertical="center" wrapText="1"/>
    </xf>
    <xf numFmtId="0" fontId="66" fillId="100" borderId="0" xfId="25" applyFont="1" applyFill="1" applyAlignment="1">
      <alignment wrapText="1"/>
    </xf>
    <xf numFmtId="0" fontId="239" fillId="0" borderId="57" xfId="25" applyFont="1" applyBorder="1"/>
    <xf numFmtId="0" fontId="240" fillId="2" borderId="17" xfId="25" applyFont="1" applyFill="1" applyBorder="1" applyAlignment="1">
      <alignment horizontal="center" vertical="center"/>
    </xf>
    <xf numFmtId="0" fontId="42" fillId="2" borderId="58" xfId="25" applyFont="1" applyFill="1" applyBorder="1" applyAlignment="1">
      <alignment horizontal="center" vertical="center"/>
    </xf>
    <xf numFmtId="0" fontId="241" fillId="5" borderId="3" xfId="25" applyFont="1" applyFill="1" applyBorder="1" applyAlignment="1">
      <alignment horizontal="left" vertical="center"/>
    </xf>
    <xf numFmtId="0" fontId="241" fillId="5" borderId="0" xfId="25" applyFont="1" applyFill="1" applyAlignment="1">
      <alignment horizontal="right" vertical="center"/>
    </xf>
    <xf numFmtId="0" fontId="242" fillId="5" borderId="0" xfId="25" applyFont="1" applyFill="1" applyAlignment="1">
      <alignment horizontal="right" vertical="center"/>
    </xf>
    <xf numFmtId="0" fontId="241" fillId="5" borderId="34" xfId="25" applyFont="1" applyFill="1" applyBorder="1"/>
    <xf numFmtId="49" fontId="243" fillId="0" borderId="47" xfId="3" applyNumberFormat="1" applyFont="1" applyBorder="1" applyAlignment="1" applyProtection="1">
      <alignment horizontal="left" vertical="center"/>
      <protection locked="0"/>
    </xf>
    <xf numFmtId="49" fontId="243" fillId="0" borderId="0" xfId="3" applyNumberFormat="1" applyFont="1" applyAlignment="1" applyProtection="1">
      <alignment horizontal="left" vertical="center"/>
      <protection locked="0"/>
    </xf>
    <xf numFmtId="0" fontId="14" fillId="95" borderId="0" xfId="1" applyFont="1" applyFill="1" applyAlignment="1">
      <alignment horizontal="center" vertical="center"/>
    </xf>
    <xf numFmtId="0" fontId="10" fillId="95" borderId="0" xfId="1" applyFont="1" applyFill="1" applyAlignment="1">
      <alignment horizontal="left" vertical="center"/>
    </xf>
    <xf numFmtId="0" fontId="28" fillId="98" borderId="0" xfId="1" applyFont="1" applyFill="1" applyAlignment="1">
      <alignment horizontal="center" vertical="center"/>
    </xf>
    <xf numFmtId="0" fontId="10" fillId="98" borderId="0" xfId="1" applyFont="1" applyFill="1" applyAlignment="1">
      <alignment horizontal="left" vertical="center"/>
    </xf>
    <xf numFmtId="0" fontId="244" fillId="3" borderId="0" xfId="1" applyFont="1" applyFill="1" applyAlignment="1">
      <alignment horizontal="center" vertical="center"/>
    </xf>
    <xf numFmtId="0" fontId="14" fillId="100" borderId="0" xfId="1" applyFont="1" applyFill="1" applyAlignment="1">
      <alignment horizontal="right" vertical="center"/>
    </xf>
    <xf numFmtId="0" fontId="14" fillId="100" borderId="0" xfId="1" applyFont="1" applyFill="1" applyAlignment="1">
      <alignment horizontal="center" vertical="center"/>
    </xf>
    <xf numFmtId="184" fontId="14" fillId="100" borderId="34" xfId="1" applyNumberFormat="1" applyFont="1" applyFill="1" applyBorder="1" applyAlignment="1">
      <alignment horizontal="center" vertical="center"/>
    </xf>
    <xf numFmtId="0" fontId="245" fillId="0" borderId="3" xfId="25" applyFont="1" applyBorder="1"/>
    <xf numFmtId="0" fontId="244" fillId="3" borderId="27" xfId="1" applyFont="1" applyFill="1" applyBorder="1" applyAlignment="1">
      <alignment horizontal="center" vertical="center"/>
    </xf>
    <xf numFmtId="0" fontId="28" fillId="5" borderId="0" xfId="1" applyFont="1" applyFill="1" applyAlignment="1">
      <alignment horizontal="center" vertical="center"/>
    </xf>
    <xf numFmtId="0" fontId="10" fillId="5" borderId="34" xfId="1" applyFont="1" applyFill="1" applyBorder="1" applyAlignment="1">
      <alignment horizontal="left" vertical="center"/>
    </xf>
    <xf numFmtId="0" fontId="244" fillId="3" borderId="18" xfId="1" applyFont="1" applyFill="1" applyBorder="1" applyAlignment="1">
      <alignment horizontal="center" vertical="center"/>
    </xf>
    <xf numFmtId="0" fontId="220" fillId="100" borderId="3" xfId="25" applyFont="1" applyFill="1" applyBorder="1"/>
    <xf numFmtId="0" fontId="10" fillId="5" borderId="0" xfId="1" applyFont="1" applyFill="1" applyAlignment="1">
      <alignment horizontal="left" vertical="center"/>
    </xf>
    <xf numFmtId="0" fontId="28" fillId="5" borderId="18" xfId="1" applyFont="1" applyFill="1" applyBorder="1" applyAlignment="1">
      <alignment horizontal="center" vertical="center"/>
    </xf>
    <xf numFmtId="49" fontId="220" fillId="100" borderId="3" xfId="25" applyNumberFormat="1" applyFont="1" applyFill="1" applyBorder="1"/>
    <xf numFmtId="0" fontId="220" fillId="0" borderId="0" xfId="25" applyFont="1" applyAlignment="1">
      <alignment horizontal="left" vertical="center"/>
    </xf>
    <xf numFmtId="49" fontId="220" fillId="3" borderId="3" xfId="25" applyNumberFormat="1" applyFont="1" applyFill="1" applyBorder="1"/>
    <xf numFmtId="0" fontId="28" fillId="3" borderId="0" xfId="1" applyFont="1" applyFill="1" applyAlignment="1">
      <alignment horizontal="center" vertical="center"/>
    </xf>
    <xf numFmtId="0" fontId="10" fillId="3" borderId="0" xfId="1" applyFont="1" applyFill="1" applyAlignment="1">
      <alignment horizontal="left" vertical="center"/>
    </xf>
    <xf numFmtId="49" fontId="19" fillId="3" borderId="3" xfId="25" applyNumberFormat="1" applyFont="1" applyFill="1" applyBorder="1"/>
    <xf numFmtId="49" fontId="199" fillId="3" borderId="3" xfId="25" applyNumberFormat="1" applyFont="1" applyFill="1" applyBorder="1"/>
    <xf numFmtId="0" fontId="244" fillId="3" borderId="0" xfId="1" applyFont="1" applyFill="1" applyAlignment="1">
      <alignment horizontal="left" vertical="center"/>
    </xf>
    <xf numFmtId="0" fontId="28" fillId="3" borderId="0" xfId="1" applyFont="1" applyFill="1" applyAlignment="1">
      <alignment horizontal="left" vertical="center"/>
    </xf>
    <xf numFmtId="49" fontId="220" fillId="4" borderId="0" xfId="25" applyNumberFormat="1" applyFont="1" applyFill="1"/>
    <xf numFmtId="0" fontId="220" fillId="4" borderId="0" xfId="25" applyFont="1" applyFill="1"/>
    <xf numFmtId="0" fontId="221" fillId="4" borderId="0" xfId="25" applyFont="1" applyFill="1"/>
    <xf numFmtId="49" fontId="220" fillId="95" borderId="59" xfId="25" applyNumberFormat="1" applyFont="1" applyFill="1" applyBorder="1" applyAlignment="1">
      <alignment horizontal="center" vertical="center"/>
    </xf>
    <xf numFmtId="49" fontId="220" fillId="19" borderId="59" xfId="25" applyNumberFormat="1" applyFont="1" applyFill="1" applyBorder="1" applyAlignment="1">
      <alignment horizontal="center" vertical="center"/>
    </xf>
    <xf numFmtId="49" fontId="220" fillId="95" borderId="57" xfId="25" applyNumberFormat="1" applyFont="1" applyFill="1" applyBorder="1" applyAlignment="1">
      <alignment horizontal="center" vertical="center"/>
    </xf>
    <xf numFmtId="49" fontId="220" fillId="19" borderId="57" xfId="25" applyNumberFormat="1" applyFont="1" applyFill="1" applyBorder="1" applyAlignment="1">
      <alignment horizontal="center" vertical="center"/>
    </xf>
    <xf numFmtId="0" fontId="220" fillId="95" borderId="60" xfId="25" applyFont="1" applyFill="1" applyBorder="1"/>
    <xf numFmtId="49" fontId="221" fillId="0" borderId="0" xfId="25" applyNumberFormat="1" applyFont="1"/>
    <xf numFmtId="0" fontId="215" fillId="10" borderId="0" xfId="8" applyFont="1" applyFill="1" applyAlignment="1">
      <alignment horizontal="left" vertical="center"/>
    </xf>
    <xf numFmtId="0" fontId="204" fillId="10" borderId="0" xfId="34" applyFont="1" applyFill="1" applyAlignment="1" applyProtection="1">
      <alignment horizontal="left" vertical="center"/>
    </xf>
    <xf numFmtId="0" fontId="218" fillId="10" borderId="0" xfId="35" applyFont="1" applyFill="1" applyAlignment="1" applyProtection="1">
      <alignment horizontal="left" vertical="center"/>
    </xf>
    <xf numFmtId="49" fontId="235" fillId="100" borderId="0" xfId="25" applyNumberFormat="1" applyFont="1" applyFill="1" applyAlignment="1">
      <alignment horizontal="center" vertical="center" wrapText="1"/>
    </xf>
    <xf numFmtId="49" fontId="15" fillId="7" borderId="49" xfId="25" applyNumberFormat="1" applyFont="1" applyFill="1" applyBorder="1" applyAlignment="1">
      <alignment horizontal="center" vertical="center" wrapText="1"/>
    </xf>
    <xf numFmtId="49" fontId="15" fillId="7" borderId="0" xfId="25" applyNumberFormat="1" applyFont="1" applyFill="1" applyAlignment="1">
      <alignment horizontal="center" vertical="center" wrapText="1"/>
    </xf>
    <xf numFmtId="0" fontId="7" fillId="0" borderId="0" xfId="40"/>
    <xf numFmtId="0" fontId="7" fillId="3" borderId="0" xfId="40" applyFill="1"/>
    <xf numFmtId="49" fontId="247" fillId="0" borderId="60" xfId="41" applyNumberFormat="1" applyFont="1" applyBorder="1" applyAlignment="1">
      <alignment horizontal="center" vertical="center"/>
    </xf>
    <xf numFmtId="0" fontId="248" fillId="10" borderId="0" xfId="8" applyFont="1" applyFill="1" applyAlignment="1" applyProtection="1">
      <alignment vertical="center"/>
      <protection hidden="1"/>
    </xf>
    <xf numFmtId="0" fontId="206" fillId="0" borderId="0" xfId="36" applyFont="1" applyAlignment="1">
      <alignment vertical="center"/>
    </xf>
    <xf numFmtId="0" fontId="249" fillId="10" borderId="0" xfId="8" applyFont="1" applyFill="1" applyAlignment="1">
      <alignment vertical="center"/>
    </xf>
    <xf numFmtId="0" fontId="206" fillId="10" borderId="0" xfId="36" applyFont="1" applyFill="1" applyAlignment="1">
      <alignment vertical="center"/>
    </xf>
    <xf numFmtId="0" fontId="207" fillId="0" borderId="0" xfId="8" applyFont="1" applyAlignment="1">
      <alignment vertical="center"/>
    </xf>
    <xf numFmtId="0" fontId="157" fillId="0" borderId="0" xfId="1" applyFont="1" applyAlignment="1">
      <alignment vertical="center"/>
    </xf>
    <xf numFmtId="0" fontId="249" fillId="10" borderId="0" xfId="8" applyFont="1" applyFill="1" applyAlignment="1">
      <alignment horizontal="left" vertical="center"/>
    </xf>
    <xf numFmtId="0" fontId="214" fillId="3" borderId="0" xfId="41" applyFont="1" applyFill="1" applyAlignment="1">
      <alignment horizontal="left" vertical="center"/>
    </xf>
    <xf numFmtId="0" fontId="249" fillId="10" borderId="0" xfId="36" applyFont="1" applyFill="1" applyAlignment="1">
      <alignment vertical="center"/>
    </xf>
    <xf numFmtId="0" fontId="215" fillId="10" borderId="0" xfId="36" applyFont="1" applyFill="1" applyAlignment="1">
      <alignment vertical="center"/>
    </xf>
    <xf numFmtId="0" fontId="250" fillId="10" borderId="0" xfId="35" applyFont="1" applyFill="1" applyBorder="1" applyAlignment="1">
      <alignment vertical="center"/>
    </xf>
    <xf numFmtId="0" fontId="216" fillId="10" borderId="0" xfId="35" applyFont="1" applyFill="1" applyBorder="1" applyAlignment="1">
      <alignment vertical="center"/>
    </xf>
    <xf numFmtId="0" fontId="251" fillId="10" borderId="0" xfId="8" applyFont="1" applyFill="1" applyAlignment="1">
      <alignment vertical="center"/>
    </xf>
    <xf numFmtId="0" fontId="252" fillId="10" borderId="0" xfId="8" applyFont="1" applyFill="1" applyAlignment="1">
      <alignment vertical="center"/>
    </xf>
    <xf numFmtId="0" fontId="219" fillId="10" borderId="0" xfId="8" applyFont="1" applyFill="1" applyAlignment="1" applyProtection="1">
      <alignment vertical="center"/>
      <protection hidden="1"/>
    </xf>
    <xf numFmtId="0" fontId="218" fillId="10" borderId="0" xfId="35" applyFont="1" applyFill="1" applyAlignment="1" applyProtection="1">
      <alignment vertical="center"/>
    </xf>
    <xf numFmtId="0" fontId="218" fillId="10" borderId="0" xfId="41" applyFont="1" applyFill="1" applyAlignment="1"/>
    <xf numFmtId="0" fontId="208" fillId="0" borderId="0" xfId="1" applyFont="1" applyAlignment="1">
      <alignment horizontal="center" vertical="center"/>
    </xf>
    <xf numFmtId="0" fontId="9" fillId="3" borderId="0" xfId="30" applyFill="1"/>
    <xf numFmtId="0" fontId="213" fillId="3" borderId="0" xfId="30" applyFont="1" applyFill="1"/>
    <xf numFmtId="0" fontId="157" fillId="3" borderId="0" xfId="30" applyFont="1" applyFill="1"/>
    <xf numFmtId="0" fontId="253" fillId="3" borderId="0" xfId="32" applyFont="1" applyFill="1" applyAlignment="1">
      <alignment horizontal="right" vertical="center"/>
    </xf>
    <xf numFmtId="0" fontId="157" fillId="3" borderId="0" xfId="32" applyFont="1" applyFill="1" applyAlignment="1">
      <alignment horizontal="right" vertical="center"/>
    </xf>
    <xf numFmtId="0" fontId="157" fillId="3" borderId="0" xfId="30" applyFont="1" applyFill="1" applyAlignment="1">
      <alignment vertical="center"/>
    </xf>
    <xf numFmtId="0" fontId="7" fillId="10" borderId="0" xfId="36" applyFill="1"/>
    <xf numFmtId="0" fontId="50" fillId="10" borderId="0" xfId="30" applyFont="1" applyFill="1"/>
    <xf numFmtId="0" fontId="9" fillId="10" borderId="0" xfId="30" applyFill="1"/>
    <xf numFmtId="0" fontId="213" fillId="10" borderId="0" xfId="30" applyFont="1" applyFill="1"/>
    <xf numFmtId="0" fontId="157" fillId="10" borderId="0" xfId="30" applyFont="1" applyFill="1"/>
    <xf numFmtId="0" fontId="253" fillId="10" borderId="0" xfId="32" applyFont="1" applyFill="1" applyAlignment="1">
      <alignment horizontal="right" vertical="center"/>
    </xf>
    <xf numFmtId="0" fontId="157" fillId="10" borderId="0" xfId="32" applyFont="1" applyFill="1" applyAlignment="1">
      <alignment horizontal="right" vertical="center"/>
    </xf>
    <xf numFmtId="0" fontId="157" fillId="10" borderId="0" xfId="32" applyFont="1" applyFill="1" applyAlignment="1">
      <alignment horizontal="left" vertical="center"/>
    </xf>
    <xf numFmtId="0" fontId="41" fillId="99" borderId="0" xfId="0" applyFont="1" applyFill="1" applyAlignment="1">
      <alignment vertical="center"/>
    </xf>
    <xf numFmtId="0" fontId="157" fillId="5" borderId="0" xfId="32" applyFont="1" applyFill="1" applyAlignment="1">
      <alignment horizontal="left" vertical="center"/>
    </xf>
    <xf numFmtId="0" fontId="50" fillId="5" borderId="0" xfId="30" applyFont="1" applyFill="1"/>
    <xf numFmtId="0" fontId="213" fillId="10" borderId="0" xfId="32" applyFont="1" applyFill="1" applyAlignment="1">
      <alignment horizontal="right" vertical="center"/>
    </xf>
    <xf numFmtId="0" fontId="199" fillId="10" borderId="0" xfId="32" applyFont="1" applyFill="1" applyAlignment="1">
      <alignment horizontal="right" vertical="center"/>
    </xf>
    <xf numFmtId="0" fontId="255" fillId="10" borderId="0" xfId="30" applyFont="1" applyFill="1" applyAlignment="1">
      <alignment vertical="center"/>
    </xf>
    <xf numFmtId="0" fontId="213" fillId="3" borderId="0" xfId="32" applyFont="1" applyFill="1" applyAlignment="1">
      <alignment horizontal="right" vertical="center"/>
    </xf>
    <xf numFmtId="0" fontId="254" fillId="13" borderId="3" xfId="30" applyFont="1" applyFill="1" applyBorder="1" applyAlignment="1" applyProtection="1">
      <alignment horizontal="right" vertical="center"/>
      <protection hidden="1"/>
    </xf>
    <xf numFmtId="0" fontId="256" fillId="9" borderId="0" xfId="41" applyFont="1" applyFill="1" applyBorder="1" applyAlignment="1">
      <alignment horizontal="left" vertical="center"/>
    </xf>
    <xf numFmtId="0" fontId="157" fillId="10" borderId="0" xfId="30" applyFont="1" applyFill="1" applyAlignment="1">
      <alignment vertical="center"/>
    </xf>
    <xf numFmtId="0" fontId="257" fillId="10" borderId="0" xfId="0" applyFont="1" applyFill="1" applyAlignment="1">
      <alignment vertical="center"/>
    </xf>
    <xf numFmtId="0" fontId="62" fillId="5" borderId="0" xfId="32" applyFont="1" applyFill="1" applyAlignment="1">
      <alignment horizontal="right" vertical="center"/>
    </xf>
    <xf numFmtId="0" fontId="258" fillId="10" borderId="0" xfId="30" applyFont="1" applyFill="1" applyAlignment="1">
      <alignment horizontal="center" vertical="center"/>
    </xf>
    <xf numFmtId="0" fontId="258" fillId="10" borderId="0" xfId="36" applyFont="1" applyFill="1" applyAlignment="1">
      <alignment vertical="center"/>
    </xf>
    <xf numFmtId="14" fontId="236" fillId="10" borderId="0" xfId="30" applyNumberFormat="1" applyFont="1" applyFill="1"/>
    <xf numFmtId="0" fontId="32" fillId="10" borderId="0" xfId="36" applyFont="1" applyFill="1" applyAlignment="1">
      <alignment vertical="center"/>
    </xf>
    <xf numFmtId="0" fontId="260" fillId="10" borderId="0" xfId="30" applyFont="1" applyFill="1" applyAlignment="1">
      <alignment horizontal="center" vertical="center"/>
    </xf>
    <xf numFmtId="0" fontId="32" fillId="10" borderId="0" xfId="30" applyFont="1" applyFill="1" applyAlignment="1">
      <alignment horizontal="left" vertical="center"/>
    </xf>
    <xf numFmtId="0" fontId="261" fillId="10" borderId="0" xfId="32" applyFont="1" applyFill="1" applyAlignment="1">
      <alignment horizontal="right" vertical="center"/>
    </xf>
    <xf numFmtId="0" fontId="261" fillId="10" borderId="0" xfId="30" applyFont="1" applyFill="1" applyAlignment="1">
      <alignment vertical="center"/>
    </xf>
    <xf numFmtId="0" fontId="261" fillId="10" borderId="0" xfId="30" applyFont="1" applyFill="1"/>
    <xf numFmtId="0" fontId="23" fillId="10" borderId="0" xfId="30" applyFont="1" applyFill="1"/>
    <xf numFmtId="0" fontId="12" fillId="10" borderId="0" xfId="30" applyFont="1" applyFill="1" applyAlignment="1">
      <alignment horizontal="left" vertical="center"/>
    </xf>
    <xf numFmtId="187" fontId="53" fillId="10" borderId="0" xfId="0" applyNumberFormat="1" applyFont="1" applyFill="1" applyAlignment="1">
      <alignment horizontal="center" vertical="center"/>
    </xf>
    <xf numFmtId="0" fontId="262" fillId="10" borderId="0" xfId="30" applyFont="1" applyFill="1" applyAlignment="1">
      <alignment horizontal="center" vertical="center"/>
    </xf>
    <xf numFmtId="0" fontId="45" fillId="10" borderId="0" xfId="30" applyFont="1" applyFill="1" applyProtection="1">
      <protection hidden="1"/>
    </xf>
    <xf numFmtId="0" fontId="263" fillId="10" borderId="0" xfId="30" applyFont="1" applyFill="1" applyAlignment="1">
      <alignment vertical="center"/>
    </xf>
    <xf numFmtId="0" fontId="161" fillId="10" borderId="0" xfId="30" applyFont="1" applyFill="1" applyAlignment="1">
      <alignment vertical="center"/>
    </xf>
    <xf numFmtId="0" fontId="45" fillId="10" borderId="0" xfId="30" applyFont="1" applyFill="1" applyAlignment="1">
      <alignment vertical="center"/>
    </xf>
    <xf numFmtId="0" fontId="45" fillId="0" borderId="0" xfId="30" applyFont="1" applyAlignment="1">
      <alignment vertical="center"/>
    </xf>
    <xf numFmtId="0" fontId="19" fillId="9" borderId="0" xfId="42" applyFont="1" applyFill="1"/>
    <xf numFmtId="0" fontId="68" fillId="13" borderId="0" xfId="30" applyFont="1" applyFill="1" applyAlignment="1" applyProtection="1">
      <alignment horizontal="center" vertical="center"/>
      <protection hidden="1"/>
    </xf>
    <xf numFmtId="0" fontId="265" fillId="10" borderId="0" xfId="36" applyFont="1" applyFill="1"/>
    <xf numFmtId="0" fontId="50" fillId="10" borderId="0" xfId="30" applyFont="1" applyFill="1" applyAlignment="1">
      <alignment vertical="center"/>
    </xf>
    <xf numFmtId="0" fontId="204" fillId="10" borderId="0" xfId="43" applyFont="1" applyFill="1" applyAlignment="1" applyProtection="1">
      <alignment vertical="center"/>
    </xf>
    <xf numFmtId="0" fontId="154" fillId="13" borderId="0" xfId="30" applyFont="1" applyFill="1" applyAlignment="1" applyProtection="1">
      <alignment horizontal="center" vertical="center"/>
      <protection hidden="1"/>
    </xf>
    <xf numFmtId="0" fontId="58" fillId="10" borderId="0" xfId="30" applyFont="1" applyFill="1" applyAlignment="1">
      <alignment vertical="center"/>
    </xf>
    <xf numFmtId="0" fontId="58" fillId="10" borderId="0" xfId="30" applyFont="1" applyFill="1" applyProtection="1">
      <protection hidden="1"/>
    </xf>
    <xf numFmtId="0" fontId="156" fillId="10" borderId="0" xfId="30" applyFont="1" applyFill="1" applyAlignment="1">
      <alignment vertical="center"/>
    </xf>
    <xf numFmtId="0" fontId="56" fillId="10" borderId="0" xfId="30" applyFont="1" applyFill="1" applyAlignment="1">
      <alignment vertical="center"/>
    </xf>
    <xf numFmtId="0" fontId="59" fillId="10" borderId="0" xfId="30" applyFont="1" applyFill="1" applyAlignment="1">
      <alignment horizontal="center" vertical="center"/>
    </xf>
    <xf numFmtId="0" fontId="266" fillId="10" borderId="0" xfId="1" applyFont="1" applyFill="1" applyAlignment="1" applyProtection="1">
      <alignment horizontal="left" vertical="center"/>
      <protection hidden="1"/>
    </xf>
    <xf numFmtId="0" fontId="27" fillId="10" borderId="0" xfId="30" applyFont="1" applyFill="1" applyProtection="1">
      <protection hidden="1"/>
    </xf>
    <xf numFmtId="0" fontId="161" fillId="10" borderId="0" xfId="36" applyFont="1" applyFill="1" applyAlignment="1">
      <alignment vertical="center"/>
    </xf>
    <xf numFmtId="0" fontId="92" fillId="10" borderId="0" xfId="36" applyFont="1" applyFill="1" applyAlignment="1">
      <alignment vertical="center"/>
    </xf>
    <xf numFmtId="0" fontId="266" fillId="10" borderId="0" xfId="30" applyFont="1" applyFill="1" applyAlignment="1" applyProtection="1">
      <alignment vertical="center"/>
      <protection hidden="1"/>
    </xf>
    <xf numFmtId="0" fontId="1" fillId="10" borderId="0" xfId="36" applyFont="1" applyFill="1"/>
    <xf numFmtId="0" fontId="266" fillId="10" borderId="0" xfId="0" applyFont="1" applyFill="1" applyAlignment="1">
      <alignment horizontal="left" vertical="center"/>
    </xf>
    <xf numFmtId="0" fontId="68" fillId="10" borderId="0" xfId="0" applyFont="1" applyFill="1" applyAlignment="1">
      <alignment horizontal="left" vertical="top"/>
    </xf>
    <xf numFmtId="181" fontId="198" fillId="3" borderId="0" xfId="30" applyNumberFormat="1" applyFont="1" applyFill="1" applyAlignment="1">
      <alignment vertical="center"/>
    </xf>
    <xf numFmtId="0" fontId="155" fillId="3" borderId="0" xfId="35" applyFont="1" applyFill="1" applyAlignment="1" applyProtection="1">
      <alignment vertical="center"/>
      <protection hidden="1"/>
    </xf>
    <xf numFmtId="0" fontId="267" fillId="10" borderId="0" xfId="30" applyFont="1" applyFill="1" applyAlignment="1">
      <alignment vertical="center"/>
    </xf>
    <xf numFmtId="0" fontId="211" fillId="10" borderId="0" xfId="29" applyFont="1" applyFill="1" applyAlignment="1">
      <alignment vertical="center"/>
    </xf>
    <xf numFmtId="0" fontId="269" fillId="10" borderId="0" xfId="30" applyFont="1" applyFill="1" applyAlignment="1">
      <alignment horizontal="center"/>
    </xf>
    <xf numFmtId="0" fontId="92" fillId="10" borderId="0" xfId="30" applyFont="1" applyFill="1" applyAlignment="1">
      <alignment horizontal="center"/>
    </xf>
    <xf numFmtId="0" fontId="270" fillId="10" borderId="0" xfId="0" applyFont="1" applyFill="1" applyAlignment="1">
      <alignment vertical="center"/>
    </xf>
    <xf numFmtId="0" fontId="268" fillId="10" borderId="0" xfId="30" applyFont="1" applyFill="1" applyAlignment="1">
      <alignment vertical="center"/>
    </xf>
    <xf numFmtId="0" fontId="271" fillId="10" borderId="0" xfId="32" applyFont="1" applyFill="1" applyAlignment="1">
      <alignment horizontal="left" vertical="center"/>
    </xf>
    <xf numFmtId="0" fontId="93" fillId="9" borderId="0" xfId="30" applyFont="1" applyFill="1" applyAlignment="1">
      <alignment horizontal="left" vertical="center"/>
    </xf>
    <xf numFmtId="0" fontId="9" fillId="5" borderId="0" xfId="30" applyFill="1" applyProtection="1">
      <protection hidden="1"/>
    </xf>
    <xf numFmtId="0" fontId="7" fillId="5" borderId="0" xfId="2" applyFill="1"/>
    <xf numFmtId="0" fontId="92" fillId="10" borderId="0" xfId="30" applyFont="1" applyFill="1" applyAlignment="1">
      <alignment horizontal="center" vertical="top"/>
    </xf>
    <xf numFmtId="0" fontId="62" fillId="10" borderId="62" xfId="30" applyFont="1" applyFill="1" applyBorder="1"/>
    <xf numFmtId="0" fontId="259" fillId="10" borderId="63" xfId="30" applyFont="1" applyFill="1" applyBorder="1"/>
    <xf numFmtId="0" fontId="259" fillId="10" borderId="63" xfId="32" applyFont="1" applyFill="1" applyBorder="1" applyAlignment="1">
      <alignment horizontal="right" vertical="center"/>
    </xf>
    <xf numFmtId="0" fontId="259" fillId="10" borderId="63" xfId="30" applyFont="1" applyFill="1" applyBorder="1" applyAlignment="1">
      <alignment vertical="center"/>
    </xf>
    <xf numFmtId="0" fontId="259" fillId="10" borderId="64" xfId="30" applyFont="1" applyFill="1" applyBorder="1"/>
    <xf numFmtId="0" fontId="259" fillId="10" borderId="65" xfId="32" applyFont="1" applyFill="1" applyBorder="1" applyAlignment="1">
      <alignment horizontal="center" vertical="center"/>
    </xf>
    <xf numFmtId="0" fontId="272" fillId="10" borderId="0" xfId="32" applyFont="1" applyFill="1" applyAlignment="1">
      <alignment horizontal="left" vertical="center"/>
    </xf>
    <xf numFmtId="0" fontId="259" fillId="10" borderId="0" xfId="32" applyFont="1" applyFill="1" applyAlignment="1">
      <alignment horizontal="right" vertical="center"/>
    </xf>
    <xf numFmtId="0" fontId="259" fillId="10" borderId="0" xfId="30" applyFont="1" applyFill="1" applyAlignment="1">
      <alignment vertical="center"/>
    </xf>
    <xf numFmtId="0" fontId="259" fillId="10" borderId="0" xfId="30" applyFont="1" applyFill="1"/>
    <xf numFmtId="0" fontId="259" fillId="10" borderId="66" xfId="30" applyFont="1" applyFill="1" applyBorder="1"/>
    <xf numFmtId="0" fontId="19" fillId="9" borderId="0" xfId="0" applyFont="1" applyFill="1" applyAlignment="1">
      <alignment vertical="center"/>
    </xf>
    <xf numFmtId="0" fontId="259" fillId="10" borderId="0" xfId="0" applyFont="1" applyFill="1" applyAlignment="1">
      <alignment vertical="center"/>
    </xf>
    <xf numFmtId="0" fontId="68" fillId="10" borderId="0" xfId="30" applyFont="1" applyFill="1" applyAlignment="1">
      <alignment horizontal="right" vertical="center"/>
    </xf>
    <xf numFmtId="0" fontId="273" fillId="10" borderId="0" xfId="30" applyFont="1" applyFill="1"/>
    <xf numFmtId="0" fontId="273" fillId="10" borderId="66" xfId="30" applyFont="1" applyFill="1" applyBorder="1"/>
    <xf numFmtId="0" fontId="68" fillId="10" borderId="0" xfId="0" applyFont="1" applyFill="1" applyAlignment="1">
      <alignment vertical="center"/>
    </xf>
    <xf numFmtId="0" fontId="68" fillId="10" borderId="66" xfId="0" applyFont="1" applyFill="1" applyBorder="1" applyAlignment="1">
      <alignment vertical="center"/>
    </xf>
    <xf numFmtId="0" fontId="62" fillId="10" borderId="67" xfId="30" applyFont="1" applyFill="1" applyBorder="1"/>
    <xf numFmtId="0" fontId="274" fillId="10" borderId="68" xfId="30" applyFont="1" applyFill="1" applyBorder="1"/>
    <xf numFmtId="0" fontId="259" fillId="10" borderId="68" xfId="32" applyFont="1" applyFill="1" applyBorder="1" applyAlignment="1">
      <alignment horizontal="right" vertical="center"/>
    </xf>
    <xf numFmtId="0" fontId="259" fillId="10" borderId="68" xfId="30" applyFont="1" applyFill="1" applyBorder="1" applyAlignment="1">
      <alignment vertical="center"/>
    </xf>
    <xf numFmtId="0" fontId="259" fillId="10" borderId="68" xfId="30" applyFont="1" applyFill="1" applyBorder="1"/>
    <xf numFmtId="0" fontId="259" fillId="10" borderId="69" xfId="30" applyFont="1" applyFill="1" applyBorder="1"/>
    <xf numFmtId="0" fontId="213" fillId="10" borderId="62" xfId="30" applyFont="1" applyFill="1" applyBorder="1"/>
    <xf numFmtId="0" fontId="157" fillId="10" borderId="63" xfId="30" applyFont="1" applyFill="1" applyBorder="1"/>
    <xf numFmtId="0" fontId="253" fillId="10" borderId="63" xfId="32" applyFont="1" applyFill="1" applyBorder="1" applyAlignment="1">
      <alignment horizontal="right" vertical="center"/>
    </xf>
    <xf numFmtId="0" fontId="157" fillId="10" borderId="63" xfId="32" applyFont="1" applyFill="1" applyBorder="1" applyAlignment="1">
      <alignment horizontal="right" vertical="center"/>
    </xf>
    <xf numFmtId="0" fontId="157" fillId="10" borderId="63" xfId="30" applyFont="1" applyFill="1" applyBorder="1" applyAlignment="1">
      <alignment vertical="center"/>
    </xf>
    <xf numFmtId="0" fontId="157" fillId="10" borderId="64" xfId="30" applyFont="1" applyFill="1" applyBorder="1"/>
    <xf numFmtId="0" fontId="257" fillId="10" borderId="0" xfId="32" applyFont="1" applyFill="1" applyAlignment="1">
      <alignment horizontal="left" vertical="center"/>
    </xf>
    <xf numFmtId="0" fontId="259" fillId="5" borderId="0" xfId="0" applyFont="1" applyFill="1" applyAlignment="1">
      <alignment vertical="center"/>
    </xf>
    <xf numFmtId="0" fontId="213" fillId="10" borderId="67" xfId="30" applyFont="1" applyFill="1" applyBorder="1"/>
    <xf numFmtId="0" fontId="62" fillId="10" borderId="68" xfId="30" applyFont="1" applyFill="1" applyBorder="1"/>
    <xf numFmtId="0" fontId="62" fillId="10" borderId="69" xfId="30" applyFont="1" applyFill="1" applyBorder="1"/>
    <xf numFmtId="0" fontId="259" fillId="10" borderId="64" xfId="30" applyFont="1" applyFill="1" applyBorder="1" applyAlignment="1">
      <alignment vertical="center"/>
    </xf>
    <xf numFmtId="0" fontId="275" fillId="10" borderId="0" xfId="32" applyFont="1" applyFill="1" applyAlignment="1">
      <alignment horizontal="left" vertical="center"/>
    </xf>
    <xf numFmtId="0" fontId="259" fillId="10" borderId="0" xfId="32" applyFont="1" applyFill="1" applyAlignment="1">
      <alignment horizontal="left" vertical="center"/>
    </xf>
    <xf numFmtId="0" fontId="259" fillId="3" borderId="0" xfId="0" applyFont="1" applyFill="1" applyAlignment="1">
      <alignment vertical="center"/>
    </xf>
    <xf numFmtId="0" fontId="68" fillId="3" borderId="0" xfId="30" applyFont="1" applyFill="1" applyAlignment="1">
      <alignment horizontal="right" vertical="center"/>
    </xf>
    <xf numFmtId="0" fontId="259" fillId="3" borderId="66" xfId="30" applyFont="1" applyFill="1" applyBorder="1"/>
    <xf numFmtId="0" fontId="157" fillId="10" borderId="64" xfId="32" applyFont="1" applyFill="1" applyBorder="1" applyAlignment="1">
      <alignment horizontal="right" vertical="center"/>
    </xf>
    <xf numFmtId="0" fontId="157" fillId="10" borderId="66" xfId="32" applyFont="1" applyFill="1" applyBorder="1" applyAlignment="1">
      <alignment horizontal="right" vertical="center"/>
    </xf>
    <xf numFmtId="0" fontId="41" fillId="9" borderId="0" xfId="0" applyFont="1" applyFill="1" applyAlignment="1">
      <alignment vertical="center"/>
    </xf>
    <xf numFmtId="0" fontId="157" fillId="3" borderId="0" xfId="32" applyFont="1" applyFill="1" applyAlignment="1">
      <alignment horizontal="left" vertical="center"/>
    </xf>
    <xf numFmtId="0" fontId="157" fillId="10" borderId="68" xfId="30" applyFont="1" applyFill="1" applyBorder="1"/>
    <xf numFmtId="0" fontId="253" fillId="10" borderId="68" xfId="32" applyFont="1" applyFill="1" applyBorder="1" applyAlignment="1">
      <alignment horizontal="right" vertical="center"/>
    </xf>
    <xf numFmtId="0" fontId="157" fillId="10" borderId="68" xfId="32" applyFont="1" applyFill="1" applyBorder="1" applyAlignment="1">
      <alignment horizontal="right" vertical="center"/>
    </xf>
    <xf numFmtId="0" fontId="157" fillId="10" borderId="69" xfId="32" applyFont="1" applyFill="1" applyBorder="1" applyAlignment="1">
      <alignment horizontal="right" vertical="center"/>
    </xf>
    <xf numFmtId="0" fontId="68" fillId="5" borderId="0" xfId="30" applyFont="1" applyFill="1" applyAlignment="1">
      <alignment horizontal="right" vertical="center"/>
    </xf>
    <xf numFmtId="0" fontId="273" fillId="5" borderId="0" xfId="30" applyFont="1" applyFill="1"/>
    <xf numFmtId="0" fontId="259" fillId="5" borderId="66" xfId="30" applyFont="1" applyFill="1" applyBorder="1"/>
    <xf numFmtId="0" fontId="62" fillId="10" borderId="65" xfId="30" applyFont="1" applyFill="1" applyBorder="1"/>
    <xf numFmtId="0" fontId="32" fillId="10" borderId="68" xfId="30" applyFont="1" applyFill="1" applyBorder="1"/>
    <xf numFmtId="0" fontId="273" fillId="10" borderId="70" xfId="30" applyFont="1" applyFill="1" applyBorder="1"/>
    <xf numFmtId="0" fontId="68" fillId="10" borderId="70" xfId="0" applyFont="1" applyFill="1" applyBorder="1" applyAlignment="1">
      <alignment vertical="center"/>
    </xf>
    <xf numFmtId="0" fontId="68" fillId="10" borderId="68" xfId="0" applyFont="1" applyFill="1" applyBorder="1" applyAlignment="1">
      <alignment vertical="center"/>
    </xf>
    <xf numFmtId="0" fontId="157" fillId="10" borderId="68" xfId="30" applyFont="1" applyFill="1" applyBorder="1" applyAlignment="1">
      <alignment vertical="center"/>
    </xf>
    <xf numFmtId="0" fontId="157" fillId="10" borderId="69" xfId="30" applyFont="1" applyFill="1" applyBorder="1"/>
    <xf numFmtId="0" fontId="36" fillId="10" borderId="71" xfId="30" applyFont="1" applyFill="1" applyBorder="1"/>
    <xf numFmtId="0" fontId="273" fillId="10" borderId="72" xfId="30" applyFont="1" applyFill="1" applyBorder="1"/>
    <xf numFmtId="0" fontId="259" fillId="10" borderId="72" xfId="32" applyFont="1" applyFill="1" applyBorder="1" applyAlignment="1">
      <alignment horizontal="right" vertical="center"/>
    </xf>
    <xf numFmtId="0" fontId="273" fillId="10" borderId="72" xfId="32" applyFont="1" applyFill="1" applyBorder="1" applyAlignment="1">
      <alignment horizontal="right" vertical="center"/>
    </xf>
    <xf numFmtId="0" fontId="273" fillId="10" borderId="72" xfId="30" applyFont="1" applyFill="1" applyBorder="1" applyAlignment="1">
      <alignment vertical="center"/>
    </xf>
    <xf numFmtId="0" fontId="273" fillId="10" borderId="73" xfId="30" applyFont="1" applyFill="1" applyBorder="1"/>
    <xf numFmtId="0" fontId="273" fillId="10" borderId="0" xfId="32" applyFont="1" applyFill="1" applyAlignment="1">
      <alignment horizontal="right" vertical="center"/>
    </xf>
    <xf numFmtId="0" fontId="273" fillId="10" borderId="0" xfId="30" applyFont="1" applyFill="1" applyAlignment="1">
      <alignment vertical="center"/>
    </xf>
    <xf numFmtId="0" fontId="36" fillId="10" borderId="74" xfId="30" applyFont="1" applyFill="1" applyBorder="1"/>
    <xf numFmtId="0" fontId="25" fillId="5" borderId="68" xfId="30" applyFont="1" applyFill="1" applyBorder="1"/>
    <xf numFmtId="0" fontId="42" fillId="5" borderId="75" xfId="32" applyFont="1" applyFill="1" applyBorder="1" applyAlignment="1">
      <alignment horizontal="right" vertical="center"/>
    </xf>
    <xf numFmtId="0" fontId="276" fillId="5" borderId="75" xfId="32" applyFont="1" applyFill="1" applyBorder="1" applyAlignment="1">
      <alignment horizontal="right" vertical="center"/>
    </xf>
    <xf numFmtId="0" fontId="273" fillId="10" borderId="75" xfId="30" applyFont="1" applyFill="1" applyBorder="1"/>
    <xf numFmtId="0" fontId="273" fillId="10" borderId="76" xfId="30" applyFont="1" applyFill="1" applyBorder="1"/>
    <xf numFmtId="0" fontId="277" fillId="10" borderId="0" xfId="30" applyFont="1" applyFill="1" applyAlignment="1">
      <alignment horizontal="center" vertical="center"/>
    </xf>
    <xf numFmtId="0" fontId="68" fillId="10" borderId="0" xfId="30" applyFont="1" applyFill="1" applyAlignment="1">
      <alignment horizontal="left" vertical="center"/>
    </xf>
    <xf numFmtId="0" fontId="277" fillId="10" borderId="0" xfId="36" applyFont="1" applyFill="1" applyAlignment="1">
      <alignment vertical="center"/>
    </xf>
    <xf numFmtId="0" fontId="259" fillId="10" borderId="77" xfId="36" applyFont="1" applyFill="1" applyBorder="1" applyAlignment="1">
      <alignment vertical="center"/>
    </xf>
    <xf numFmtId="0" fontId="259" fillId="10" borderId="78" xfId="36" applyFont="1" applyFill="1" applyBorder="1"/>
    <xf numFmtId="0" fontId="19" fillId="9" borderId="78" xfId="0" applyFont="1" applyFill="1" applyBorder="1" applyAlignment="1">
      <alignment vertical="center"/>
    </xf>
    <xf numFmtId="0" fontId="259" fillId="5" borderId="79" xfId="0" applyFont="1" applyFill="1" applyBorder="1" applyAlignment="1">
      <alignment vertical="center"/>
    </xf>
    <xf numFmtId="0" fontId="157" fillId="10" borderId="66" xfId="30" applyFont="1" applyFill="1" applyBorder="1"/>
    <xf numFmtId="0" fontId="62" fillId="5" borderId="0" xfId="30" applyFont="1" applyFill="1" applyAlignment="1">
      <alignment horizontal="center" vertical="center"/>
    </xf>
    <xf numFmtId="0" fontId="69" fillId="9" borderId="0" xfId="0" applyFont="1" applyFill="1" applyAlignment="1">
      <alignment horizontal="center" vertical="center"/>
    </xf>
    <xf numFmtId="0" fontId="277" fillId="10" borderId="0" xfId="30" applyFont="1" applyFill="1" applyAlignment="1">
      <alignment horizontal="left" vertical="center"/>
    </xf>
    <xf numFmtId="0" fontId="259" fillId="10" borderId="67" xfId="30" applyFont="1" applyFill="1" applyBorder="1"/>
    <xf numFmtId="0" fontId="68" fillId="10" borderId="0" xfId="36" applyFont="1" applyFill="1" applyAlignment="1">
      <alignment vertical="center"/>
    </xf>
    <xf numFmtId="0" fontId="42" fillId="5" borderId="0" xfId="36" applyFont="1" applyFill="1" applyAlignment="1">
      <alignment vertical="center"/>
    </xf>
    <xf numFmtId="0" fontId="68" fillId="10" borderId="68" xfId="30" applyFont="1" applyFill="1" applyBorder="1" applyAlignment="1">
      <alignment horizontal="left" vertical="center"/>
    </xf>
    <xf numFmtId="0" fontId="62" fillId="10" borderId="0" xfId="30" applyFont="1" applyFill="1"/>
    <xf numFmtId="0" fontId="62" fillId="10" borderId="71" xfId="30" applyFont="1" applyFill="1" applyBorder="1"/>
    <xf numFmtId="0" fontId="259" fillId="10" borderId="72" xfId="30" applyFont="1" applyFill="1" applyBorder="1"/>
    <xf numFmtId="0" fontId="259" fillId="10" borderId="80" xfId="32" applyFont="1" applyFill="1" applyBorder="1" applyAlignment="1">
      <alignment horizontal="right" vertical="center"/>
    </xf>
    <xf numFmtId="0" fontId="62" fillId="10" borderId="81" xfId="30" applyFont="1" applyFill="1" applyBorder="1"/>
    <xf numFmtId="0" fontId="259" fillId="10" borderId="82" xfId="32" applyFont="1" applyFill="1" applyBorder="1" applyAlignment="1">
      <alignment horizontal="right" vertical="center"/>
    </xf>
    <xf numFmtId="0" fontId="275" fillId="10" borderId="0" xfId="30" applyFont="1" applyFill="1"/>
    <xf numFmtId="0" fontId="259" fillId="10" borderId="82" xfId="30" applyFont="1" applyFill="1" applyBorder="1"/>
    <xf numFmtId="0" fontId="259" fillId="10" borderId="81" xfId="32" applyFont="1" applyFill="1" applyBorder="1" applyAlignment="1">
      <alignment horizontal="center" vertical="center"/>
    </xf>
    <xf numFmtId="0" fontId="277" fillId="10" borderId="0" xfId="30" applyFont="1" applyFill="1" applyAlignment="1">
      <alignment horizontal="right" vertical="center"/>
    </xf>
    <xf numFmtId="0" fontId="259" fillId="10" borderId="0" xfId="30" applyFont="1" applyFill="1" applyAlignment="1">
      <alignment horizontal="left" vertical="center"/>
    </xf>
    <xf numFmtId="187" fontId="63" fillId="99" borderId="0" xfId="0" applyNumberFormat="1" applyFont="1" applyFill="1" applyAlignment="1">
      <alignment horizontal="center" vertical="center"/>
    </xf>
    <xf numFmtId="0" fontId="259" fillId="10" borderId="0" xfId="36" applyFont="1" applyFill="1"/>
    <xf numFmtId="0" fontId="62" fillId="10" borderId="82" xfId="30" applyFont="1" applyFill="1" applyBorder="1"/>
    <xf numFmtId="0" fontId="259" fillId="10" borderId="82" xfId="30" applyFont="1" applyFill="1" applyBorder="1" applyAlignment="1">
      <alignment vertical="center"/>
    </xf>
    <xf numFmtId="0" fontId="62" fillId="10" borderId="74" xfId="30" applyFont="1" applyFill="1" applyBorder="1"/>
    <xf numFmtId="0" fontId="277" fillId="10" borderId="75" xfId="30" applyFont="1" applyFill="1" applyBorder="1" applyAlignment="1">
      <alignment horizontal="left" vertical="center"/>
    </xf>
    <xf numFmtId="0" fontId="259" fillId="10" borderId="75" xfId="30" applyFont="1" applyFill="1" applyBorder="1" applyAlignment="1">
      <alignment vertical="center"/>
    </xf>
    <xf numFmtId="0" fontId="259" fillId="10" borderId="83" xfId="30" applyFont="1" applyFill="1" applyBorder="1" applyAlignment="1">
      <alignment vertical="center"/>
    </xf>
    <xf numFmtId="0" fontId="275" fillId="10" borderId="0" xfId="32" applyFont="1" applyFill="1" applyAlignment="1">
      <alignment horizontal="right" vertical="center"/>
    </xf>
    <xf numFmtId="0" fontId="275" fillId="10" borderId="0" xfId="0" applyFont="1" applyFill="1" applyAlignment="1">
      <alignment vertical="center"/>
    </xf>
    <xf numFmtId="0" fontId="278" fillId="105" borderId="0" xfId="0" applyFont="1" applyFill="1" applyAlignment="1">
      <alignment horizontal="center" vertical="center"/>
    </xf>
    <xf numFmtId="0" fontId="68" fillId="10" borderId="0" xfId="0" applyFont="1" applyFill="1" applyAlignment="1">
      <alignment horizontal="left" vertical="center"/>
    </xf>
    <xf numFmtId="14" fontId="68" fillId="10" borderId="0" xfId="36" applyNumberFormat="1" applyFont="1" applyFill="1" applyAlignment="1">
      <alignment horizontal="center" vertical="center"/>
    </xf>
    <xf numFmtId="0" fontId="259" fillId="10" borderId="66" xfId="30" applyFont="1" applyFill="1" applyBorder="1" applyAlignment="1">
      <alignment vertical="center"/>
    </xf>
    <xf numFmtId="0" fontId="45" fillId="10" borderId="66" xfId="30" applyFont="1" applyFill="1" applyBorder="1" applyAlignment="1">
      <alignment vertical="center"/>
    </xf>
    <xf numFmtId="0" fontId="275" fillId="10" borderId="68" xfId="0" applyFont="1" applyFill="1" applyBorder="1" applyAlignment="1">
      <alignment vertical="center"/>
    </xf>
    <xf numFmtId="0" fontId="45" fillId="5" borderId="0" xfId="42" applyFont="1" applyFill="1"/>
    <xf numFmtId="0" fontId="264" fillId="5" borderId="0" xfId="9" applyFont="1" applyFill="1" applyAlignment="1" applyProtection="1"/>
    <xf numFmtId="0" fontId="23" fillId="5" borderId="0" xfId="30" applyFont="1" applyFill="1"/>
    <xf numFmtId="0" fontId="0" fillId="3" borderId="34" xfId="0" applyFill="1" applyBorder="1"/>
    <xf numFmtId="189" fontId="81" fillId="18" borderId="23" xfId="1" applyNumberFormat="1" applyFont="1" applyFill="1" applyBorder="1" applyAlignment="1">
      <alignment horizontal="center" vertical="center"/>
    </xf>
    <xf numFmtId="189" fontId="45" fillId="0" borderId="21" xfId="1" applyNumberFormat="1" applyFont="1" applyBorder="1" applyAlignment="1">
      <alignment horizontal="center" vertical="center"/>
    </xf>
    <xf numFmtId="0" fontId="45" fillId="3" borderId="0" xfId="1" applyFont="1" applyFill="1" applyAlignment="1">
      <alignment horizontal="left" vertical="center"/>
    </xf>
    <xf numFmtId="0" fontId="284" fillId="0" borderId="22" xfId="1" applyFont="1" applyBorder="1" applyAlignment="1">
      <alignment horizontal="center" vertical="center"/>
    </xf>
    <xf numFmtId="0" fontId="284" fillId="0" borderId="87" xfId="1" applyFont="1" applyBorder="1" applyAlignment="1">
      <alignment horizontal="center" vertical="center"/>
    </xf>
    <xf numFmtId="0" fontId="284" fillId="0" borderId="88" xfId="1" applyFont="1" applyBorder="1" applyAlignment="1">
      <alignment horizontal="center" vertical="center"/>
    </xf>
    <xf numFmtId="0" fontId="45" fillId="6" borderId="84" xfId="25" applyFont="1" applyFill="1" applyBorder="1" applyAlignment="1">
      <alignment horizontal="center" vertical="center"/>
    </xf>
    <xf numFmtId="165" fontId="288" fillId="5" borderId="0" xfId="3" applyNumberFormat="1" applyFont="1" applyFill="1" applyAlignment="1">
      <alignment horizontal="left" vertical="center"/>
    </xf>
    <xf numFmtId="0" fontId="9" fillId="5" borderId="0" xfId="1" applyFill="1" applyAlignment="1" applyProtection="1">
      <alignment horizontal="left"/>
      <protection hidden="1"/>
    </xf>
    <xf numFmtId="0" fontId="7" fillId="5" borderId="0" xfId="2" applyFill="1" applyAlignment="1">
      <alignment horizontal="left"/>
    </xf>
    <xf numFmtId="0" fontId="9" fillId="10" borderId="0" xfId="1" applyFill="1" applyAlignment="1">
      <alignment horizontal="left" vertical="center"/>
    </xf>
    <xf numFmtId="0" fontId="289" fillId="7" borderId="0" xfId="1" applyFont="1" applyFill="1" applyAlignment="1">
      <alignment horizontal="left" vertical="center"/>
    </xf>
    <xf numFmtId="0" fontId="9" fillId="7" borderId="0" xfId="1" applyFill="1"/>
    <xf numFmtId="0" fontId="291" fillId="7" borderId="0" xfId="1" applyFont="1" applyFill="1" applyAlignment="1">
      <alignment horizontal="left" vertical="center"/>
    </xf>
    <xf numFmtId="0" fontId="292" fillId="7" borderId="0" xfId="1" applyFont="1" applyFill="1" applyAlignment="1">
      <alignment horizontal="left" vertical="center"/>
    </xf>
    <xf numFmtId="0" fontId="295" fillId="10" borderId="0" xfId="1" applyFont="1" applyFill="1" applyAlignment="1">
      <alignment vertical="center"/>
    </xf>
    <xf numFmtId="0" fontId="27" fillId="10" borderId="0" xfId="1" applyFont="1" applyFill="1" applyAlignment="1">
      <alignment vertical="center"/>
    </xf>
    <xf numFmtId="0" fontId="40" fillId="9" borderId="0" xfId="0" applyFont="1" applyFill="1" applyAlignment="1">
      <alignment vertical="center"/>
    </xf>
    <xf numFmtId="0" fontId="1" fillId="9" borderId="0" xfId="0" applyFont="1" applyFill="1"/>
    <xf numFmtId="0" fontId="37" fillId="3" borderId="0" xfId="0" applyFont="1" applyFill="1" applyAlignment="1">
      <alignment vertical="center"/>
    </xf>
    <xf numFmtId="0" fontId="20" fillId="3" borderId="25" xfId="1" applyFont="1" applyFill="1" applyBorder="1" applyAlignment="1">
      <alignment horizontal="right" vertical="center"/>
    </xf>
    <xf numFmtId="0" fontId="20" fillId="3" borderId="25" xfId="1" applyFont="1" applyFill="1" applyBorder="1" applyAlignment="1">
      <alignment horizontal="left" vertical="center"/>
    </xf>
    <xf numFmtId="0" fontId="205" fillId="15" borderId="18" xfId="25" applyFont="1" applyFill="1" applyBorder="1" applyAlignment="1">
      <alignment horizontal="center" vertical="center"/>
    </xf>
    <xf numFmtId="0" fontId="45" fillId="5" borderId="0" xfId="25" applyFont="1" applyFill="1"/>
    <xf numFmtId="0" fontId="45" fillId="5" borderId="17" xfId="25" applyFont="1" applyFill="1" applyBorder="1"/>
    <xf numFmtId="0" fontId="45" fillId="5" borderId="14" xfId="25" applyFont="1" applyFill="1" applyBorder="1"/>
    <xf numFmtId="0" fontId="45" fillId="93" borderId="0" xfId="8" applyFont="1" applyFill="1" applyAlignment="1" applyProtection="1">
      <alignment horizontal="center" vertical="center"/>
      <protection locked="0"/>
    </xf>
    <xf numFmtId="0" fontId="283" fillId="12" borderId="0" xfId="30" applyFont="1" applyFill="1" applyAlignment="1">
      <alignment horizontal="center" vertical="center"/>
    </xf>
    <xf numFmtId="0" fontId="37" fillId="9" borderId="0" xfId="0" applyFont="1" applyFill="1" applyAlignment="1">
      <alignment horizontal="right" vertical="center"/>
    </xf>
    <xf numFmtId="0" fontId="37" fillId="9" borderId="0" xfId="0" applyFont="1" applyFill="1" applyAlignment="1">
      <alignment horizontal="left" vertical="center"/>
    </xf>
    <xf numFmtId="0" fontId="9" fillId="9" borderId="0" xfId="1" applyFill="1" applyAlignment="1">
      <alignment vertical="center"/>
    </xf>
    <xf numFmtId="0" fontId="298" fillId="7" borderId="0" xfId="1" applyFont="1" applyFill="1" applyAlignment="1">
      <alignment horizontal="left" vertical="center"/>
    </xf>
    <xf numFmtId="0" fontId="299" fillId="7" borderId="0" xfId="1" applyFont="1" applyFill="1" applyAlignment="1">
      <alignment horizontal="left" vertical="center"/>
    </xf>
    <xf numFmtId="0" fontId="291" fillId="7" borderId="0" xfId="1" applyFont="1" applyFill="1" applyAlignment="1">
      <alignment vertical="center"/>
    </xf>
    <xf numFmtId="1" fontId="7" fillId="0" borderId="0" xfId="2" applyNumberFormat="1" applyAlignment="1">
      <alignment horizontal="center"/>
    </xf>
    <xf numFmtId="0" fontId="0" fillId="0" borderId="0" xfId="0" applyAlignment="1">
      <alignment horizontal="center" vertical="center"/>
    </xf>
    <xf numFmtId="0" fontId="52" fillId="0" borderId="0" xfId="0" applyFont="1"/>
    <xf numFmtId="0" fontId="7" fillId="24" borderId="0" xfId="2" applyFill="1"/>
    <xf numFmtId="0" fontId="0" fillId="4" borderId="91" xfId="0" applyFill="1" applyBorder="1"/>
    <xf numFmtId="0" fontId="0" fillId="4" borderId="15" xfId="0" applyFill="1" applyBorder="1"/>
    <xf numFmtId="0" fontId="0" fillId="4" borderId="20" xfId="0" applyFill="1" applyBorder="1"/>
    <xf numFmtId="0" fontId="301" fillId="24" borderId="18" xfId="0" applyFont="1" applyFill="1" applyBorder="1" applyAlignment="1">
      <alignment vertical="center"/>
    </xf>
    <xf numFmtId="0" fontId="302" fillId="24" borderId="0" xfId="0" applyFont="1" applyFill="1" applyAlignment="1">
      <alignment vertical="center"/>
    </xf>
    <xf numFmtId="0" fontId="301" fillId="24" borderId="0" xfId="0" applyFont="1" applyFill="1" applyAlignment="1">
      <alignment vertical="center"/>
    </xf>
    <xf numFmtId="0" fontId="301" fillId="24" borderId="17" xfId="0" applyFont="1" applyFill="1" applyBorder="1" applyAlignment="1">
      <alignment vertical="center"/>
    </xf>
    <xf numFmtId="0" fontId="62" fillId="3" borderId="5" xfId="25" applyFont="1" applyFill="1" applyBorder="1" applyAlignment="1">
      <alignment vertical="center"/>
    </xf>
    <xf numFmtId="0" fontId="62" fillId="3" borderId="61" xfId="25" applyFont="1" applyFill="1" applyBorder="1" applyAlignment="1">
      <alignment vertical="center"/>
    </xf>
    <xf numFmtId="0" fontId="303" fillId="24" borderId="18" xfId="0" applyFont="1" applyFill="1" applyBorder="1" applyAlignment="1">
      <alignment vertical="center"/>
    </xf>
    <xf numFmtId="0" fontId="304" fillId="24" borderId="0" xfId="0" applyFont="1" applyFill="1" applyAlignment="1">
      <alignment vertical="center"/>
    </xf>
    <xf numFmtId="0" fontId="303" fillId="24" borderId="0" xfId="0" applyFont="1" applyFill="1" applyAlignment="1">
      <alignment vertical="center"/>
    </xf>
    <xf numFmtId="0" fontId="303" fillId="24" borderId="17" xfId="0" applyFont="1" applyFill="1" applyBorder="1" applyAlignment="1">
      <alignment vertical="center"/>
    </xf>
    <xf numFmtId="0" fontId="62" fillId="3" borderId="3" xfId="25" applyFont="1" applyFill="1" applyBorder="1" applyAlignment="1">
      <alignment vertical="center"/>
    </xf>
    <xf numFmtId="0" fontId="62" fillId="3" borderId="0" xfId="8" applyFont="1" applyFill="1" applyAlignment="1" applyProtection="1">
      <alignment vertical="center"/>
      <protection locked="0"/>
    </xf>
    <xf numFmtId="0" fontId="62" fillId="3" borderId="34" xfId="8" applyFont="1" applyFill="1" applyBorder="1" applyAlignment="1" applyProtection="1">
      <alignment vertical="center"/>
      <protection locked="0"/>
    </xf>
    <xf numFmtId="0" fontId="162" fillId="103" borderId="0" xfId="0" applyFont="1" applyFill="1" applyAlignment="1">
      <alignment horizontal="right" vertical="center"/>
    </xf>
    <xf numFmtId="0" fontId="60" fillId="24" borderId="0" xfId="7" applyFont="1" applyFill="1" applyBorder="1" applyAlignment="1">
      <alignment vertical="center"/>
    </xf>
    <xf numFmtId="0" fontId="19" fillId="3" borderId="0" xfId="8" applyFont="1" applyFill="1" applyAlignment="1" applyProtection="1">
      <alignment vertical="center"/>
      <protection locked="0"/>
    </xf>
    <xf numFmtId="0" fontId="305" fillId="24" borderId="18" xfId="0" applyFont="1" applyFill="1" applyBorder="1" applyAlignment="1">
      <alignment vertical="center"/>
    </xf>
    <xf numFmtId="0" fontId="62" fillId="3" borderId="0" xfId="25" applyFont="1" applyFill="1" applyAlignment="1">
      <alignment vertical="center"/>
    </xf>
    <xf numFmtId="0" fontId="101" fillId="24" borderId="18" xfId="0" applyFont="1" applyFill="1" applyBorder="1" applyAlignment="1">
      <alignment vertical="center"/>
    </xf>
    <xf numFmtId="0" fontId="303" fillId="24" borderId="0" xfId="0" applyFont="1" applyFill="1" applyAlignment="1">
      <alignment vertical="center" wrapText="1"/>
    </xf>
    <xf numFmtId="0" fontId="303" fillId="24" borderId="17" xfId="0" applyFont="1" applyFill="1" applyBorder="1" applyAlignment="1">
      <alignment vertical="center" wrapText="1"/>
    </xf>
    <xf numFmtId="0" fontId="62" fillId="3" borderId="0" xfId="8" applyFont="1" applyFill="1" applyAlignment="1" applyProtection="1">
      <alignment horizontal="left" vertical="center"/>
      <protection locked="0"/>
    </xf>
    <xf numFmtId="0" fontId="62" fillId="3" borderId="0" xfId="8" applyFont="1" applyFill="1" applyAlignment="1" applyProtection="1">
      <alignment horizontal="right" vertical="center"/>
      <protection locked="0"/>
    </xf>
    <xf numFmtId="183" fontId="19" fillId="3" borderId="0" xfId="8" applyNumberFormat="1" applyFont="1" applyFill="1" applyAlignment="1" applyProtection="1">
      <alignment horizontal="center" vertical="center"/>
      <protection locked="0"/>
    </xf>
    <xf numFmtId="0" fontId="306" fillId="3" borderId="0" xfId="8" applyFont="1" applyFill="1" applyAlignment="1" applyProtection="1">
      <alignment horizontal="left" vertical="center"/>
      <protection locked="0"/>
    </xf>
    <xf numFmtId="0" fontId="307" fillId="24" borderId="18" xfId="0" applyFont="1" applyFill="1" applyBorder="1" applyAlignment="1">
      <alignment vertical="center"/>
    </xf>
    <xf numFmtId="0" fontId="308" fillId="24" borderId="0" xfId="0" applyFont="1" applyFill="1" applyAlignment="1">
      <alignment vertical="center"/>
    </xf>
    <xf numFmtId="0" fontId="309" fillId="24" borderId="0" xfId="0" applyFont="1" applyFill="1" applyAlignment="1">
      <alignment vertical="center"/>
    </xf>
    <xf numFmtId="0" fontId="309" fillId="24" borderId="17" xfId="0" applyFont="1" applyFill="1" applyBorder="1" applyAlignment="1">
      <alignment vertical="center"/>
    </xf>
    <xf numFmtId="0" fontId="62" fillId="3" borderId="0" xfId="8" applyFont="1" applyFill="1" applyProtection="1">
      <protection locked="0"/>
    </xf>
    <xf numFmtId="0" fontId="309" fillId="24" borderId="0" xfId="0" applyFont="1" applyFill="1" applyAlignment="1">
      <alignment vertical="center" wrapText="1"/>
    </xf>
    <xf numFmtId="0" fontId="309" fillId="24" borderId="17" xfId="0" applyFont="1" applyFill="1" applyBorder="1" applyAlignment="1">
      <alignment vertical="center" wrapText="1"/>
    </xf>
    <xf numFmtId="0" fontId="62" fillId="3" borderId="3" xfId="8" applyFont="1" applyFill="1" applyBorder="1" applyProtection="1">
      <protection locked="0"/>
    </xf>
    <xf numFmtId="0" fontId="62" fillId="3" borderId="0" xfId="25" applyFont="1" applyFill="1"/>
    <xf numFmtId="0" fontId="62" fillId="3" borderId="0" xfId="37" applyFont="1" applyFill="1" applyAlignment="1" applyProtection="1">
      <alignment vertical="center"/>
      <protection locked="0"/>
    </xf>
    <xf numFmtId="0" fontId="62" fillId="3" borderId="34" xfId="8" applyFont="1" applyFill="1" applyBorder="1" applyProtection="1">
      <protection locked="0"/>
    </xf>
    <xf numFmtId="0" fontId="310" fillId="24" borderId="18" xfId="0" applyFont="1" applyFill="1" applyBorder="1" applyAlignment="1">
      <alignment vertical="center"/>
    </xf>
    <xf numFmtId="0" fontId="311" fillId="24" borderId="0" xfId="0" applyFont="1" applyFill="1" applyAlignment="1">
      <alignment vertical="center"/>
    </xf>
    <xf numFmtId="0" fontId="312" fillId="24" borderId="0" xfId="0" applyFont="1" applyFill="1" applyAlignment="1">
      <alignment vertical="center"/>
    </xf>
    <xf numFmtId="0" fontId="312" fillId="24" borderId="17" xfId="0" applyFont="1" applyFill="1" applyBorder="1" applyAlignment="1">
      <alignment vertical="center"/>
    </xf>
    <xf numFmtId="0" fontId="19" fillId="3" borderId="0" xfId="8" applyFont="1" applyFill="1" applyAlignment="1" applyProtection="1">
      <alignment horizontal="left" vertical="center"/>
      <protection locked="0"/>
    </xf>
    <xf numFmtId="0" fontId="62" fillId="3" borderId="0" xfId="38" applyFont="1" applyFill="1" applyAlignment="1" applyProtection="1">
      <alignment horizontal="left" vertical="center"/>
      <protection locked="0"/>
    </xf>
    <xf numFmtId="0" fontId="312" fillId="24" borderId="0" xfId="0" applyFont="1" applyFill="1" applyAlignment="1">
      <alignment vertical="center" wrapText="1"/>
    </xf>
    <xf numFmtId="0" fontId="312" fillId="24" borderId="17" xfId="0" applyFont="1" applyFill="1" applyBorder="1" applyAlignment="1">
      <alignment vertical="center" wrapText="1"/>
    </xf>
    <xf numFmtId="0" fontId="313" fillId="53" borderId="0" xfId="0" applyFont="1" applyFill="1" applyAlignment="1">
      <alignment horizontal="left" vertical="center"/>
    </xf>
    <xf numFmtId="0" fontId="314" fillId="53" borderId="0" xfId="0" applyFont="1" applyFill="1" applyAlignment="1">
      <alignment vertical="center"/>
    </xf>
    <xf numFmtId="0" fontId="314" fillId="53" borderId="0" xfId="0" applyFont="1" applyFill="1" applyAlignment="1">
      <alignment vertical="center" wrapText="1"/>
    </xf>
    <xf numFmtId="0" fontId="314" fillId="53" borderId="17" xfId="0" applyFont="1" applyFill="1" applyBorder="1" applyAlignment="1">
      <alignment vertical="center" wrapText="1"/>
    </xf>
    <xf numFmtId="0" fontId="213" fillId="3" borderId="0" xfId="1" applyFont="1" applyFill="1" applyAlignment="1">
      <alignment vertical="center"/>
    </xf>
    <xf numFmtId="0" fontId="19" fillId="0" borderId="0" xfId="1" applyFont="1" applyAlignment="1">
      <alignment horizontal="right" vertical="center"/>
    </xf>
    <xf numFmtId="0" fontId="50" fillId="12" borderId="0" xfId="1" applyFont="1" applyFill="1" applyAlignment="1">
      <alignment horizontal="center" vertical="center"/>
    </xf>
    <xf numFmtId="0" fontId="44" fillId="19" borderId="17" xfId="8" applyFont="1" applyFill="1" applyBorder="1" applyAlignment="1" applyProtection="1">
      <alignment horizontal="center" vertical="center" textRotation="90"/>
      <protection locked="0"/>
    </xf>
    <xf numFmtId="0" fontId="316" fillId="5" borderId="14" xfId="1" applyFont="1" applyFill="1" applyBorder="1" applyAlignment="1" applyProtection="1">
      <alignment horizontal="center" vertical="center"/>
      <protection hidden="1"/>
    </xf>
    <xf numFmtId="0" fontId="316" fillId="5" borderId="14" xfId="1" applyFont="1" applyFill="1" applyBorder="1" applyAlignment="1" applyProtection="1">
      <alignment horizontal="center" vertical="center" wrapText="1"/>
      <protection hidden="1"/>
    </xf>
    <xf numFmtId="0" fontId="62" fillId="3" borderId="14" xfId="8" applyFont="1" applyFill="1" applyBorder="1" applyAlignment="1">
      <alignment horizontal="center" vertical="center"/>
    </xf>
    <xf numFmtId="0" fontId="62" fillId="3" borderId="36" xfId="8" applyFont="1" applyFill="1" applyBorder="1" applyAlignment="1">
      <alignment horizontal="center" vertical="center"/>
    </xf>
    <xf numFmtId="0" fontId="318" fillId="24" borderId="0" xfId="7" applyFont="1" applyFill="1" applyBorder="1" applyAlignment="1">
      <alignment vertical="center"/>
    </xf>
    <xf numFmtId="0" fontId="62" fillId="3" borderId="3" xfId="25" applyFont="1" applyFill="1" applyBorder="1"/>
    <xf numFmtId="0" fontId="244" fillId="3" borderId="0" xfId="8" applyFont="1" applyFill="1" applyAlignment="1" applyProtection="1">
      <alignment horizontal="center"/>
      <protection locked="0"/>
    </xf>
    <xf numFmtId="0" fontId="293" fillId="3" borderId="34" xfId="8" applyFont="1" applyFill="1" applyBorder="1" applyAlignment="1" applyProtection="1">
      <alignment horizontal="center" vertical="center"/>
      <protection locked="0"/>
    </xf>
    <xf numFmtId="2" fontId="306" fillId="5" borderId="0" xfId="8" applyNumberFormat="1" applyFont="1" applyFill="1" applyAlignment="1" applyProtection="1">
      <alignment horizontal="right" vertical="center"/>
      <protection hidden="1"/>
    </xf>
    <xf numFmtId="1" fontId="306" fillId="5" borderId="0" xfId="8" applyNumberFormat="1" applyFont="1" applyFill="1" applyAlignment="1" applyProtection="1">
      <alignment horizontal="right" vertical="center"/>
      <protection hidden="1"/>
    </xf>
    <xf numFmtId="0" fontId="319" fillId="3" borderId="0" xfId="8" applyFont="1" applyFill="1" applyAlignment="1" applyProtection="1">
      <alignment horizontal="left" vertical="center"/>
      <protection hidden="1"/>
    </xf>
    <xf numFmtId="0" fontId="319" fillId="3" borderId="0" xfId="8" applyFont="1" applyFill="1" applyAlignment="1" applyProtection="1">
      <alignment horizontal="right" vertical="center"/>
      <protection hidden="1"/>
    </xf>
    <xf numFmtId="2" fontId="42" fillId="94" borderId="0" xfId="37" applyNumberFormat="1" applyFont="1" applyFill="1" applyAlignment="1">
      <alignment horizontal="center" vertical="center"/>
    </xf>
    <xf numFmtId="0" fontId="306" fillId="5" borderId="34" xfId="8" applyFont="1" applyFill="1" applyBorder="1" applyAlignment="1" applyProtection="1">
      <alignment horizontal="center" vertical="center"/>
      <protection hidden="1"/>
    </xf>
    <xf numFmtId="0" fontId="62" fillId="3" borderId="3" xfId="8" applyFont="1" applyFill="1" applyBorder="1" applyAlignment="1" applyProtection="1">
      <alignment vertical="center"/>
      <protection locked="0"/>
    </xf>
    <xf numFmtId="1" fontId="42" fillId="94" borderId="0" xfId="37" applyNumberFormat="1" applyFont="1" applyFill="1" applyAlignment="1">
      <alignment horizontal="center" vertical="center"/>
    </xf>
    <xf numFmtId="183" fontId="306" fillId="5" borderId="0" xfId="8" applyNumberFormat="1" applyFont="1" applyFill="1" applyAlignment="1" applyProtection="1">
      <alignment horizontal="right" vertical="center"/>
      <protection hidden="1"/>
    </xf>
    <xf numFmtId="183" fontId="42" fillId="94" borderId="0" xfId="37" applyNumberFormat="1" applyFont="1" applyFill="1" applyAlignment="1">
      <alignment horizontal="center" vertical="center"/>
    </xf>
    <xf numFmtId="0" fontId="309" fillId="24" borderId="18" xfId="0" applyFont="1" applyFill="1" applyBorder="1"/>
    <xf numFmtId="0" fontId="308" fillId="24" borderId="0" xfId="0" applyFont="1" applyFill="1"/>
    <xf numFmtId="0" fontId="62" fillId="3" borderId="0" xfId="8" applyFont="1" applyFill="1" applyAlignment="1" applyProtection="1">
      <alignment horizontal="left" vertical="center"/>
      <protection hidden="1"/>
    </xf>
    <xf numFmtId="0" fontId="62" fillId="3" borderId="0" xfId="8" applyFont="1" applyFill="1" applyAlignment="1" applyProtection="1">
      <alignment horizontal="right" vertical="center"/>
      <protection hidden="1"/>
    </xf>
    <xf numFmtId="0" fontId="320" fillId="4" borderId="35" xfId="0" applyFont="1" applyFill="1" applyBorder="1" applyAlignment="1">
      <alignment vertical="center"/>
    </xf>
    <xf numFmtId="0" fontId="320" fillId="4" borderId="14" xfId="0" applyFont="1" applyFill="1" applyBorder="1" applyAlignment="1">
      <alignment vertical="center"/>
    </xf>
    <xf numFmtId="0" fontId="320" fillId="4" borderId="16" xfId="0" applyFont="1" applyFill="1" applyBorder="1" applyAlignment="1">
      <alignment vertical="center"/>
    </xf>
    <xf numFmtId="0" fontId="42" fillId="3" borderId="14" xfId="0" applyFont="1" applyFill="1" applyBorder="1" applyAlignment="1">
      <alignment vertical="center"/>
    </xf>
    <xf numFmtId="0" fontId="62" fillId="3" borderId="14" xfId="8" applyFont="1" applyFill="1" applyBorder="1" applyAlignment="1" applyProtection="1">
      <alignment horizontal="center" vertical="center"/>
      <protection hidden="1"/>
    </xf>
    <xf numFmtId="0" fontId="62" fillId="0" borderId="0" xfId="8" applyFont="1" applyProtection="1">
      <protection locked="0"/>
    </xf>
    <xf numFmtId="0" fontId="62" fillId="0" borderId="34" xfId="8" applyFont="1" applyBorder="1" applyProtection="1">
      <protection locked="0"/>
    </xf>
    <xf numFmtId="0" fontId="316" fillId="7" borderId="0" xfId="1" applyFont="1" applyFill="1" applyAlignment="1">
      <alignment vertical="center"/>
    </xf>
    <xf numFmtId="0" fontId="62" fillId="3" borderId="10" xfId="8" applyFont="1" applyFill="1" applyBorder="1" applyAlignment="1" applyProtection="1">
      <alignment horizontal="right" vertical="center"/>
      <protection locked="0"/>
    </xf>
    <xf numFmtId="166" fontId="62" fillId="3" borderId="0" xfId="8" applyNumberFormat="1" applyFont="1" applyFill="1" applyAlignment="1">
      <alignment horizontal="left" vertical="center"/>
    </xf>
    <xf numFmtId="0" fontId="41" fillId="2" borderId="0" xfId="0" applyFont="1" applyFill="1" applyAlignment="1">
      <alignment horizontal="right" vertical="center"/>
    </xf>
    <xf numFmtId="167" fontId="34" fillId="2" borderId="0" xfId="2" applyNumberFormat="1" applyFont="1" applyFill="1" applyAlignment="1">
      <alignment horizontal="left" vertical="center"/>
    </xf>
    <xf numFmtId="0" fontId="321" fillId="2" borderId="0" xfId="2" applyFont="1" applyFill="1" applyAlignment="1">
      <alignment horizontal="right" vertical="center"/>
    </xf>
    <xf numFmtId="167" fontId="34" fillId="2" borderId="34" xfId="2" applyNumberFormat="1" applyFont="1" applyFill="1" applyBorder="1" applyAlignment="1">
      <alignment horizontal="left" vertical="center"/>
    </xf>
    <xf numFmtId="0" fontId="42" fillId="0" borderId="0" xfId="8" applyFont="1" applyAlignment="1" applyProtection="1">
      <alignment horizontal="right" vertical="center"/>
      <protection locked="0"/>
    </xf>
    <xf numFmtId="0" fontId="322" fillId="3" borderId="3" xfId="8" applyFont="1" applyFill="1" applyBorder="1" applyAlignment="1" applyProtection="1">
      <alignment vertical="center"/>
      <protection locked="0"/>
    </xf>
    <xf numFmtId="0" fontId="324" fillId="15" borderId="0" xfId="1" applyFont="1" applyFill="1" applyAlignment="1">
      <alignment vertical="center"/>
    </xf>
    <xf numFmtId="0" fontId="324" fillId="15" borderId="34" xfId="1" applyFont="1" applyFill="1" applyBorder="1" applyAlignment="1">
      <alignment vertical="center"/>
    </xf>
    <xf numFmtId="0" fontId="45" fillId="15" borderId="84" xfId="25" applyFont="1" applyFill="1" applyBorder="1" applyAlignment="1">
      <alignment horizontal="center" vertical="center"/>
    </xf>
    <xf numFmtId="0" fontId="45" fillId="15" borderId="93" xfId="25" applyFont="1" applyFill="1" applyBorder="1" applyAlignment="1">
      <alignment horizontal="center" vertical="center"/>
    </xf>
    <xf numFmtId="0" fontId="45" fillId="15" borderId="94" xfId="25" applyFont="1" applyFill="1" applyBorder="1" applyAlignment="1">
      <alignment horizontal="center" vertical="center"/>
    </xf>
    <xf numFmtId="0" fontId="42" fillId="9" borderId="0" xfId="0" applyFont="1" applyFill="1" applyBorder="1" applyAlignment="1">
      <alignment vertical="center"/>
    </xf>
    <xf numFmtId="0" fontId="62" fillId="3" borderId="95" xfId="1" applyFont="1" applyFill="1" applyBorder="1" applyAlignment="1">
      <alignment horizontal="right" vertical="center"/>
    </xf>
    <xf numFmtId="0" fontId="19" fillId="17" borderId="96" xfId="1" applyFont="1" applyFill="1" applyBorder="1" applyAlignment="1">
      <alignment horizontal="left" vertical="center"/>
    </xf>
    <xf numFmtId="0" fontId="292" fillId="7" borderId="0" xfId="1" applyFont="1" applyFill="1" applyAlignment="1">
      <alignment vertical="center"/>
    </xf>
    <xf numFmtId="0" fontId="294" fillId="7" borderId="0" xfId="1" applyFont="1" applyFill="1" applyAlignment="1">
      <alignment vertical="center"/>
    </xf>
    <xf numFmtId="0" fontId="69" fillId="7" borderId="0" xfId="0" applyFont="1" applyFill="1"/>
    <xf numFmtId="0" fontId="39" fillId="7" borderId="0" xfId="0" applyFont="1" applyFill="1"/>
    <xf numFmtId="0" fontId="89" fillId="7" borderId="0" xfId="0" applyFont="1" applyFill="1" applyAlignment="1">
      <alignment vertical="center"/>
    </xf>
    <xf numFmtId="0" fontId="90" fillId="7" borderId="0" xfId="0" applyFont="1" applyFill="1" applyAlignment="1">
      <alignment horizontal="left" vertical="center"/>
    </xf>
    <xf numFmtId="0" fontId="64" fillId="7" borderId="0" xfId="7" applyFont="1" applyFill="1" applyAlignment="1">
      <alignment vertical="center"/>
    </xf>
    <xf numFmtId="0" fontId="51" fillId="13" borderId="0" xfId="0" applyFont="1" applyFill="1" applyAlignment="1">
      <alignment horizontal="right" vertical="center"/>
    </xf>
    <xf numFmtId="0" fontId="69" fillId="7" borderId="0" xfId="0" applyFont="1" applyFill="1" applyAlignment="1">
      <alignment vertical="center"/>
    </xf>
    <xf numFmtId="0" fontId="52" fillId="3" borderId="0" xfId="2" applyFont="1" applyFill="1" applyBorder="1" applyAlignment="1">
      <alignment vertical="center" wrapText="1"/>
    </xf>
    <xf numFmtId="0" fontId="52" fillId="3" borderId="2" xfId="2" applyFont="1" applyFill="1" applyBorder="1" applyAlignment="1">
      <alignment vertical="center" wrapText="1"/>
    </xf>
    <xf numFmtId="0" fontId="52" fillId="3" borderId="3" xfId="2" applyFont="1" applyFill="1" applyBorder="1" applyAlignment="1">
      <alignment vertical="center"/>
    </xf>
    <xf numFmtId="0" fontId="52" fillId="3" borderId="0" xfId="2" applyFont="1" applyFill="1" applyBorder="1" applyAlignment="1">
      <alignment vertical="center"/>
    </xf>
    <xf numFmtId="0" fontId="37" fillId="3" borderId="5" xfId="1" applyFont="1" applyFill="1" applyBorder="1" applyAlignment="1">
      <alignment vertical="center"/>
    </xf>
    <xf numFmtId="0" fontId="37" fillId="3" borderId="37" xfId="1" applyFont="1" applyFill="1" applyBorder="1" applyAlignment="1">
      <alignment vertical="center"/>
    </xf>
    <xf numFmtId="0" fontId="37" fillId="3" borderId="61" xfId="1" applyFont="1" applyFill="1" applyBorder="1" applyAlignment="1">
      <alignment vertical="center"/>
    </xf>
    <xf numFmtId="0" fontId="37" fillId="3" borderId="34" xfId="1" applyFont="1" applyFill="1" applyBorder="1" applyAlignment="1">
      <alignment vertical="center"/>
    </xf>
    <xf numFmtId="0" fontId="9" fillId="3" borderId="3" xfId="1" applyFill="1" applyBorder="1"/>
    <xf numFmtId="0" fontId="9" fillId="3" borderId="34" xfId="1" applyFill="1" applyBorder="1"/>
    <xf numFmtId="0" fontId="15" fillId="7" borderId="0" xfId="2" applyFont="1" applyFill="1" applyBorder="1" applyAlignment="1">
      <alignment vertical="center" wrapText="1"/>
    </xf>
    <xf numFmtId="0" fontId="26" fillId="7" borderId="0" xfId="2" applyFont="1" applyFill="1" applyBorder="1" applyAlignment="1">
      <alignment vertical="center" wrapText="1"/>
    </xf>
    <xf numFmtId="0" fontId="289" fillId="7" borderId="0" xfId="1" applyFont="1" applyFill="1" applyBorder="1" applyAlignment="1">
      <alignment horizontal="left" vertical="center"/>
    </xf>
    <xf numFmtId="0" fontId="9" fillId="7" borderId="0" xfId="1" applyFill="1" applyBorder="1"/>
    <xf numFmtId="0" fontId="244" fillId="9" borderId="0" xfId="0" applyFont="1" applyFill="1" applyBorder="1" applyAlignment="1">
      <alignment vertical="center"/>
    </xf>
    <xf numFmtId="0" fontId="62" fillId="3" borderId="0" xfId="25" applyFont="1" applyFill="1" applyBorder="1"/>
    <xf numFmtId="0" fontId="62" fillId="3" borderId="0" xfId="0" applyFont="1" applyFill="1" applyBorder="1" applyAlignment="1">
      <alignment vertical="center"/>
    </xf>
    <xf numFmtId="0" fontId="62" fillId="3" borderId="0" xfId="8" applyFont="1" applyFill="1" applyBorder="1" applyProtection="1">
      <protection locked="0"/>
    </xf>
    <xf numFmtId="0" fontId="325" fillId="7" borderId="0" xfId="1" applyFont="1" applyFill="1" applyAlignment="1">
      <alignment horizontal="right" vertical="center"/>
    </xf>
    <xf numFmtId="0" fontId="45" fillId="3" borderId="0" xfId="1" applyFont="1" applyFill="1" applyAlignment="1">
      <alignment vertical="center"/>
    </xf>
    <xf numFmtId="0" fontId="41" fillId="9" borderId="0" xfId="0" applyFont="1" applyFill="1" applyAlignment="1">
      <alignment horizontal="center" vertical="center"/>
    </xf>
    <xf numFmtId="0" fontId="322" fillId="0" borderId="0" xfId="1" applyFont="1" applyAlignment="1">
      <alignment vertical="center"/>
    </xf>
    <xf numFmtId="0" fontId="44" fillId="3" borderId="0" xfId="1" applyFont="1" applyFill="1" applyAlignment="1">
      <alignment horizontal="centerContinuous" vertical="center"/>
    </xf>
    <xf numFmtId="0" fontId="231" fillId="0" borderId="3" xfId="1" applyFont="1" applyBorder="1" applyAlignment="1">
      <alignment horizontal="center" vertical="center"/>
    </xf>
    <xf numFmtId="0" fontId="77" fillId="3" borderId="34" xfId="4" applyFont="1" applyFill="1" applyBorder="1" applyAlignment="1">
      <alignment horizontal="center" vertical="center"/>
    </xf>
    <xf numFmtId="0" fontId="77" fillId="3" borderId="0" xfId="4" applyFont="1" applyFill="1" applyAlignment="1">
      <alignment horizontal="center" vertical="center"/>
    </xf>
    <xf numFmtId="0" fontId="326" fillId="3" borderId="2" xfId="4" applyFont="1" applyFill="1" applyBorder="1" applyAlignment="1">
      <alignment horizontal="center" vertical="center"/>
    </xf>
    <xf numFmtId="0" fontId="326" fillId="3" borderId="0" xfId="4" applyFont="1" applyFill="1" applyAlignment="1">
      <alignment horizontal="center" vertical="center"/>
    </xf>
    <xf numFmtId="0" fontId="24" fillId="3" borderId="0" xfId="1" applyFont="1" applyFill="1" applyAlignment="1">
      <alignment vertical="center"/>
    </xf>
    <xf numFmtId="0" fontId="79" fillId="3" borderId="0" xfId="4" applyFont="1" applyFill="1" applyAlignment="1">
      <alignment horizontal="center" vertical="center"/>
    </xf>
    <xf numFmtId="0" fontId="327" fillId="3" borderId="0" xfId="4" applyFont="1" applyFill="1" applyAlignment="1">
      <alignment horizontal="center" vertical="center"/>
    </xf>
    <xf numFmtId="0" fontId="279" fillId="5" borderId="3" xfId="1" applyFont="1" applyFill="1" applyBorder="1" applyAlignment="1" applyProtection="1">
      <alignment horizontal="center" vertical="center"/>
      <protection hidden="1"/>
    </xf>
    <xf numFmtId="0" fontId="279" fillId="3" borderId="0" xfId="8" applyFont="1" applyFill="1" applyAlignment="1" applyProtection="1">
      <alignment horizontal="left" vertical="center"/>
      <protection locked="0"/>
    </xf>
    <xf numFmtId="0" fontId="328" fillId="103" borderId="0" xfId="0" applyFont="1" applyFill="1" applyAlignment="1">
      <alignment horizontal="right" vertical="center"/>
    </xf>
    <xf numFmtId="0" fontId="66" fillId="0" borderId="0" xfId="1" applyFont="1"/>
    <xf numFmtId="0" fontId="329" fillId="3" borderId="0" xfId="0" applyFont="1" applyFill="1" applyAlignment="1">
      <alignment horizontal="justify" vertical="center"/>
    </xf>
    <xf numFmtId="0" fontId="66" fillId="0" borderId="0" xfId="1" applyFont="1" applyAlignment="1">
      <alignment vertical="center"/>
    </xf>
    <xf numFmtId="0" fontId="330" fillId="3" borderId="0" xfId="0" applyFont="1" applyFill="1" applyAlignment="1">
      <alignment horizontal="justify" vertical="center"/>
    </xf>
    <xf numFmtId="0" fontId="332" fillId="3" borderId="3" xfId="1" applyFont="1" applyFill="1" applyBorder="1" applyAlignment="1">
      <alignment horizontal="center" vertical="center"/>
    </xf>
    <xf numFmtId="0" fontId="77" fillId="3" borderId="2" xfId="4" applyFont="1" applyFill="1" applyBorder="1" applyAlignment="1">
      <alignment horizontal="center" vertical="center"/>
    </xf>
    <xf numFmtId="0" fontId="45" fillId="3" borderId="0" xfId="1" applyFont="1" applyFill="1"/>
    <xf numFmtId="0" fontId="331" fillId="3" borderId="0" xfId="0" applyFont="1" applyFill="1" applyAlignment="1">
      <alignment horizontal="justify" vertical="center"/>
    </xf>
    <xf numFmtId="0" fontId="79" fillId="3" borderId="0" xfId="1" applyFont="1" applyFill="1" applyAlignment="1">
      <alignment horizontal="center" vertical="center"/>
    </xf>
    <xf numFmtId="0" fontId="13" fillId="3" borderId="0" xfId="4" applyFont="1" applyFill="1" applyAlignment="1">
      <alignment horizontal="center" vertical="center"/>
    </xf>
    <xf numFmtId="0" fontId="199" fillId="3" borderId="0" xfId="4" applyFont="1" applyFill="1" applyAlignment="1">
      <alignment vertical="center"/>
    </xf>
    <xf numFmtId="0" fontId="20" fillId="0" borderId="30" xfId="1" applyFont="1" applyBorder="1" applyAlignment="1">
      <alignment horizontal="left" vertical="center"/>
    </xf>
    <xf numFmtId="0" fontId="199" fillId="3" borderId="2" xfId="4" applyFont="1" applyFill="1" applyBorder="1" applyAlignment="1">
      <alignment vertical="center"/>
    </xf>
    <xf numFmtId="0" fontId="7" fillId="0" borderId="97" xfId="24" applyFont="1" applyBorder="1" applyAlignment="1">
      <alignment vertical="center"/>
    </xf>
    <xf numFmtId="0" fontId="7" fillId="0" borderId="98" xfId="24" applyFont="1" applyBorder="1" applyAlignment="1">
      <alignment vertical="center"/>
    </xf>
    <xf numFmtId="0" fontId="333" fillId="0" borderId="98" xfId="24" applyFont="1" applyBorder="1" applyAlignment="1">
      <alignment vertical="center"/>
    </xf>
    <xf numFmtId="0" fontId="7" fillId="0" borderId="99" xfId="24" applyFont="1" applyBorder="1" applyAlignment="1">
      <alignment vertical="center"/>
    </xf>
    <xf numFmtId="0" fontId="95" fillId="3" borderId="0" xfId="4" applyFont="1" applyFill="1" applyAlignment="1">
      <alignment horizontal="center" vertical="center"/>
    </xf>
    <xf numFmtId="0" fontId="24" fillId="3" borderId="0" xfId="1" applyFont="1" applyFill="1"/>
    <xf numFmtId="0" fontId="45" fillId="0" borderId="97" xfId="1" applyFont="1" applyBorder="1" applyAlignment="1">
      <alignment vertical="center"/>
    </xf>
    <xf numFmtId="0" fontId="45" fillId="0" borderId="98" xfId="1" applyFont="1" applyBorder="1" applyAlignment="1">
      <alignment vertical="center"/>
    </xf>
    <xf numFmtId="0" fontId="94" fillId="0" borderId="98" xfId="1" applyFont="1" applyBorder="1" applyAlignment="1">
      <alignment vertical="center"/>
    </xf>
    <xf numFmtId="0" fontId="94" fillId="0" borderId="99" xfId="1" applyFont="1" applyBorder="1" applyAlignment="1">
      <alignment vertical="center"/>
    </xf>
    <xf numFmtId="0" fontId="44" fillId="3" borderId="0" xfId="1" applyFont="1" applyFill="1" applyAlignment="1">
      <alignment vertical="center"/>
    </xf>
    <xf numFmtId="0" fontId="64" fillId="3" borderId="0" xfId="7" applyFont="1" applyFill="1" applyAlignment="1">
      <alignment horizontal="left" vertical="center"/>
    </xf>
    <xf numFmtId="0" fontId="64" fillId="0" borderId="0" xfId="7" applyFont="1" applyAlignment="1">
      <alignment horizontal="left" vertical="center"/>
    </xf>
    <xf numFmtId="0" fontId="335" fillId="107" borderId="0" xfId="25" applyFont="1" applyFill="1" applyAlignment="1">
      <alignment vertical="center"/>
    </xf>
    <xf numFmtId="0" fontId="336" fillId="107" borderId="0" xfId="25" applyFont="1" applyFill="1" applyAlignment="1">
      <alignment vertical="center"/>
    </xf>
    <xf numFmtId="0" fontId="44" fillId="3" borderId="0" xfId="25" applyFont="1" applyFill="1" applyAlignment="1">
      <alignment horizontal="center" vertical="center"/>
    </xf>
    <xf numFmtId="0" fontId="337" fillId="3" borderId="0" xfId="25" applyFont="1" applyFill="1" applyAlignment="1">
      <alignment horizontal="center" vertical="center"/>
    </xf>
    <xf numFmtId="0" fontId="45" fillId="3" borderId="0" xfId="25" applyFont="1" applyFill="1" applyAlignment="1">
      <alignment horizontal="left" vertical="center" wrapText="1"/>
    </xf>
    <xf numFmtId="0" fontId="338" fillId="3" borderId="0" xfId="25" applyFont="1" applyFill="1" applyAlignment="1">
      <alignment horizontal="left" vertical="center"/>
    </xf>
    <xf numFmtId="0" fontId="45" fillId="3" borderId="0" xfId="25" applyFont="1" applyFill="1" applyAlignment="1">
      <alignment horizontal="left" vertical="center"/>
    </xf>
    <xf numFmtId="0" fontId="236" fillId="107" borderId="0" xfId="25" applyFont="1" applyFill="1" applyAlignment="1">
      <alignment horizontal="right" vertical="center"/>
    </xf>
    <xf numFmtId="0" fontId="340" fillId="3" borderId="0" xfId="25" applyFont="1" applyFill="1" applyAlignment="1">
      <alignment vertical="center"/>
    </xf>
    <xf numFmtId="0" fontId="253" fillId="3" borderId="0" xfId="25" applyFont="1" applyFill="1" applyAlignment="1">
      <alignment horizontal="right" vertical="center"/>
    </xf>
    <xf numFmtId="0" fontId="45" fillId="3" borderId="0" xfId="25" applyFont="1" applyFill="1" applyAlignment="1">
      <alignment horizontal="right" vertical="center" wrapText="1"/>
    </xf>
    <xf numFmtId="0" fontId="45" fillId="3" borderId="0" xfId="25" applyFont="1" applyFill="1" applyAlignment="1">
      <alignment horizontal="right"/>
    </xf>
    <xf numFmtId="0" fontId="341" fillId="3" borderId="0" xfId="25" applyFont="1" applyFill="1" applyAlignment="1">
      <alignment horizontal="right" vertical="center"/>
    </xf>
    <xf numFmtId="0" fontId="342" fillId="3" borderId="0" xfId="25" applyFont="1" applyFill="1" applyAlignment="1">
      <alignment vertical="center"/>
    </xf>
    <xf numFmtId="0" fontId="343" fillId="3" borderId="0" xfId="25" applyFont="1" applyFill="1"/>
    <xf numFmtId="0" fontId="344" fillId="3" borderId="0" xfId="25" applyFont="1" applyFill="1" applyAlignment="1">
      <alignment horizontal="center" vertical="center"/>
    </xf>
    <xf numFmtId="0" fontId="343" fillId="3" borderId="0" xfId="25" applyFont="1" applyFill="1" applyAlignment="1">
      <alignment horizontal="left" vertical="center" wrapText="1"/>
    </xf>
    <xf numFmtId="0" fontId="345" fillId="0" borderId="0" xfId="25" applyFont="1" applyAlignment="1">
      <alignment horizontal="center" vertical="center"/>
    </xf>
    <xf numFmtId="0" fontId="346" fillId="0" borderId="0" xfId="25" applyFont="1" applyAlignment="1">
      <alignment horizontal="left" vertical="center"/>
    </xf>
    <xf numFmtId="0" fontId="45" fillId="0" borderId="0" xfId="25" applyFont="1" applyAlignment="1">
      <alignment horizontal="center" vertical="center"/>
    </xf>
    <xf numFmtId="0" fontId="44" fillId="0" borderId="0" xfId="25" applyFont="1" applyAlignment="1">
      <alignment horizontal="center" vertical="center"/>
    </xf>
    <xf numFmtId="0" fontId="346" fillId="0" borderId="0" xfId="25" applyFont="1" applyAlignment="1">
      <alignment horizontal="center" vertical="center"/>
    </xf>
    <xf numFmtId="0" fontId="347" fillId="0" borderId="0" xfId="25" applyFont="1" applyAlignment="1">
      <alignment horizontal="center" vertical="center"/>
    </xf>
    <xf numFmtId="0" fontId="30" fillId="0" borderId="0" xfId="25" applyFont="1" applyAlignment="1">
      <alignment horizontal="left" vertical="center"/>
    </xf>
    <xf numFmtId="0" fontId="30" fillId="7" borderId="0" xfId="25" applyFont="1" applyFill="1" applyAlignment="1">
      <alignment horizontal="center" vertical="center"/>
    </xf>
    <xf numFmtId="0" fontId="337" fillId="0" borderId="0" xfId="25" applyFont="1" applyAlignment="1">
      <alignment horizontal="center" vertical="center"/>
    </xf>
    <xf numFmtId="0" fontId="45" fillId="0" borderId="0" xfId="25" applyFont="1" applyAlignment="1">
      <alignment horizontal="left" vertical="center" wrapText="1"/>
    </xf>
    <xf numFmtId="0" fontId="12" fillId="5" borderId="0" xfId="25" applyFont="1" applyFill="1" applyAlignment="1">
      <alignment vertical="center"/>
    </xf>
    <xf numFmtId="0" fontId="20" fillId="5" borderId="0" xfId="25" applyFont="1" applyFill="1" applyAlignment="1">
      <alignment vertical="center"/>
    </xf>
    <xf numFmtId="0" fontId="62" fillId="5" borderId="0" xfId="25" applyFont="1" applyFill="1"/>
    <xf numFmtId="0" fontId="62" fillId="5" borderId="0" xfId="25" applyFont="1" applyFill="1" applyAlignment="1">
      <alignment vertical="center"/>
    </xf>
    <xf numFmtId="0" fontId="32" fillId="5" borderId="0" xfId="25" applyFont="1" applyFill="1" applyAlignment="1">
      <alignment vertical="center"/>
    </xf>
    <xf numFmtId="0" fontId="349" fillId="0" borderId="0" xfId="25" applyFont="1" applyAlignment="1">
      <alignment horizontal="center" vertical="center"/>
    </xf>
    <xf numFmtId="0" fontId="350" fillId="10" borderId="0" xfId="0" applyFont="1" applyFill="1" applyAlignment="1">
      <alignment vertical="center"/>
    </xf>
    <xf numFmtId="0" fontId="351" fillId="10" borderId="0" xfId="0" applyFont="1" applyFill="1" applyAlignment="1">
      <alignment vertical="center"/>
    </xf>
    <xf numFmtId="0" fontId="352" fillId="10" borderId="0" xfId="0" applyFont="1" applyFill="1" applyAlignment="1">
      <alignment vertical="center"/>
    </xf>
    <xf numFmtId="0" fontId="353" fillId="10" borderId="0" xfId="0" applyFont="1" applyFill="1" applyAlignment="1">
      <alignment horizontal="right" vertical="center"/>
    </xf>
    <xf numFmtId="0" fontId="32" fillId="10" borderId="0" xfId="0" applyFont="1" applyFill="1" applyAlignment="1">
      <alignment horizontal="center" vertical="center"/>
    </xf>
    <xf numFmtId="0" fontId="356" fillId="0" borderId="0" xfId="25" applyFont="1" applyAlignment="1">
      <alignment horizontal="center" vertical="center" wrapText="1"/>
    </xf>
    <xf numFmtId="0" fontId="36" fillId="0" borderId="0" xfId="25" applyFont="1"/>
    <xf numFmtId="0" fontId="213" fillId="0" borderId="0" xfId="25" applyFont="1"/>
    <xf numFmtId="0" fontId="357" fillId="0" borderId="0" xfId="25" applyFont="1" applyAlignment="1">
      <alignment horizontal="center" vertical="center" wrapText="1"/>
    </xf>
    <xf numFmtId="0" fontId="360" fillId="0" borderId="0" xfId="1" applyFont="1" applyAlignment="1">
      <alignment vertical="center"/>
    </xf>
    <xf numFmtId="0" fontId="9" fillId="0" borderId="0" xfId="1" applyAlignment="1">
      <alignment horizontal="centerContinuous" vertical="center"/>
    </xf>
    <xf numFmtId="0" fontId="363" fillId="60" borderId="15" xfId="1" applyFont="1" applyFill="1" applyBorder="1" applyAlignment="1">
      <alignment horizontal="center" vertical="center" wrapText="1"/>
    </xf>
    <xf numFmtId="0" fontId="364" fillId="23" borderId="15" xfId="1" applyFont="1" applyFill="1" applyBorder="1" applyAlignment="1">
      <alignment horizontal="center" vertical="center" wrapText="1"/>
    </xf>
    <xf numFmtId="0" fontId="365" fillId="86" borderId="106" xfId="46" applyFont="1" applyFill="1" applyBorder="1" applyAlignment="1">
      <alignment horizontal="centerContinuous" vertical="center"/>
    </xf>
    <xf numFmtId="0" fontId="365" fillId="86" borderId="107" xfId="46" applyFont="1" applyFill="1" applyBorder="1" applyAlignment="1">
      <alignment horizontal="centerContinuous" vertical="center"/>
    </xf>
    <xf numFmtId="0" fontId="365" fillId="86" borderId="108" xfId="46" applyFont="1" applyFill="1" applyBorder="1" applyAlignment="1">
      <alignment horizontal="centerContinuous" vertical="center"/>
    </xf>
    <xf numFmtId="0" fontId="365" fillId="116" borderId="106" xfId="46" applyFont="1" applyFill="1" applyBorder="1" applyAlignment="1">
      <alignment horizontal="centerContinuous" vertical="center"/>
    </xf>
    <xf numFmtId="0" fontId="365" fillId="116" borderId="107" xfId="46" applyFont="1" applyFill="1" applyBorder="1" applyAlignment="1">
      <alignment horizontal="centerContinuous" vertical="center"/>
    </xf>
    <xf numFmtId="0" fontId="365" fillId="116" borderId="108" xfId="46" applyFont="1" applyFill="1" applyBorder="1" applyAlignment="1">
      <alignment horizontal="centerContinuous" vertical="center"/>
    </xf>
    <xf numFmtId="0" fontId="366" fillId="28" borderId="18" xfId="1" applyFont="1" applyFill="1" applyBorder="1" applyAlignment="1">
      <alignment horizontal="center" vertical="center"/>
    </xf>
    <xf numFmtId="0" fontId="367" fillId="28" borderId="0" xfId="1" quotePrefix="1" applyFont="1" applyFill="1" applyAlignment="1">
      <alignment horizontal="center" vertical="center"/>
    </xf>
    <xf numFmtId="0" fontId="368" fillId="23" borderId="0" xfId="1" applyFont="1" applyFill="1" applyAlignment="1">
      <alignment horizontal="center" vertical="center"/>
    </xf>
    <xf numFmtId="0" fontId="369" fillId="0" borderId="0" xfId="1" applyFont="1" applyAlignment="1">
      <alignment horizontal="centerContinuous" vertical="center"/>
    </xf>
    <xf numFmtId="0" fontId="36" fillId="0" borderId="0" xfId="1" applyFont="1" applyAlignment="1">
      <alignment horizontal="centerContinuous" vertical="center"/>
    </xf>
    <xf numFmtId="0" fontId="36" fillId="0" borderId="17" xfId="1" applyFont="1" applyBorder="1" applyAlignment="1">
      <alignment horizontal="centerContinuous" vertical="center"/>
    </xf>
    <xf numFmtId="0" fontId="370" fillId="23" borderId="0" xfId="1" applyFont="1" applyFill="1" applyAlignment="1">
      <alignment horizontal="center" vertical="center"/>
    </xf>
    <xf numFmtId="0" fontId="371" fillId="0" borderId="0" xfId="1" applyFont="1" applyAlignment="1">
      <alignment horizontal="centerContinuous" vertical="center" wrapText="1"/>
    </xf>
    <xf numFmtId="0" fontId="371" fillId="0" borderId="17" xfId="1" applyFont="1" applyBorder="1" applyAlignment="1">
      <alignment horizontal="centerContinuous" vertical="center" wrapText="1"/>
    </xf>
    <xf numFmtId="0" fontId="36" fillId="0" borderId="0" xfId="1" applyFont="1" applyAlignment="1">
      <alignment vertical="center"/>
    </xf>
    <xf numFmtId="0" fontId="9" fillId="0" borderId="18" xfId="1" applyBorder="1" applyAlignment="1">
      <alignment vertical="center"/>
    </xf>
    <xf numFmtId="0" fontId="9" fillId="0" borderId="17" xfId="1" applyBorder="1" applyAlignment="1">
      <alignment vertical="center"/>
    </xf>
    <xf numFmtId="0" fontId="372" fillId="0" borderId="18" xfId="1" applyFont="1" applyBorder="1" applyAlignment="1">
      <alignment horizontal="center" vertical="center"/>
    </xf>
    <xf numFmtId="0" fontId="372" fillId="0" borderId="109" xfId="1" applyFont="1" applyBorder="1" applyAlignment="1">
      <alignment horizontal="center" vertical="center"/>
    </xf>
    <xf numFmtId="0" fontId="36" fillId="0" borderId="18" xfId="1" applyFont="1" applyBorder="1" applyAlignment="1">
      <alignment horizontal="center" vertical="center"/>
    </xf>
    <xf numFmtId="0" fontId="373" fillId="0" borderId="0" xfId="1" quotePrefix="1" applyFont="1" applyAlignment="1">
      <alignment horizontal="center" vertical="center"/>
    </xf>
    <xf numFmtId="0" fontId="374" fillId="0" borderId="0" xfId="1" applyFont="1" applyAlignment="1">
      <alignment horizontal="center" vertical="center"/>
    </xf>
    <xf numFmtId="0" fontId="36" fillId="0" borderId="109" xfId="1" applyFont="1" applyBorder="1" applyAlignment="1">
      <alignment horizontal="center" vertical="center"/>
    </xf>
    <xf numFmtId="0" fontId="374" fillId="0" borderId="10" xfId="1" applyFont="1" applyBorder="1" applyAlignment="1">
      <alignment horizontal="center" vertical="center"/>
    </xf>
    <xf numFmtId="0" fontId="36" fillId="0" borderId="0" xfId="1" applyFont="1" applyAlignment="1">
      <alignment horizontal="center" vertical="center"/>
    </xf>
    <xf numFmtId="0" fontId="374" fillId="0" borderId="17" xfId="1" applyFont="1" applyBorder="1" applyAlignment="1">
      <alignment horizontal="center" vertical="center"/>
    </xf>
    <xf numFmtId="0" fontId="375" fillId="0" borderId="0" xfId="1" applyFont="1" applyAlignment="1">
      <alignment horizontal="center" vertical="center"/>
    </xf>
    <xf numFmtId="0" fontId="375" fillId="0" borderId="10" xfId="1" applyFont="1" applyBorder="1" applyAlignment="1">
      <alignment horizontal="center" vertical="center"/>
    </xf>
    <xf numFmtId="0" fontId="375" fillId="0" borderId="17" xfId="1" applyFont="1" applyBorder="1" applyAlignment="1">
      <alignment horizontal="center" vertical="center"/>
    </xf>
    <xf numFmtId="0" fontId="376" fillId="0" borderId="0" xfId="1" applyFont="1" applyAlignment="1">
      <alignment horizontal="center" vertical="center"/>
    </xf>
    <xf numFmtId="0" fontId="378" fillId="0" borderId="0" xfId="1" applyFont="1" applyAlignment="1">
      <alignment horizontal="center" vertical="center"/>
    </xf>
    <xf numFmtId="0" fontId="379" fillId="0" borderId="0" xfId="1" applyFont="1" applyAlignment="1">
      <alignment horizontal="center" vertical="center"/>
    </xf>
    <xf numFmtId="0" fontId="36" fillId="0" borderId="14" xfId="1" applyFont="1" applyBorder="1" applyAlignment="1">
      <alignment vertical="center"/>
    </xf>
    <xf numFmtId="0" fontId="36" fillId="26" borderId="0" xfId="1" applyFont="1" applyFill="1" applyAlignment="1">
      <alignment vertical="center"/>
    </xf>
    <xf numFmtId="0" fontId="380" fillId="99" borderId="106" xfId="46" applyFont="1" applyFill="1" applyBorder="1" applyAlignment="1">
      <alignment horizontal="centerContinuous" vertical="center"/>
    </xf>
    <xf numFmtId="0" fontId="380" fillId="99" borderId="107" xfId="46" applyFont="1" applyFill="1" applyBorder="1" applyAlignment="1">
      <alignment horizontal="centerContinuous" vertical="center"/>
    </xf>
    <xf numFmtId="0" fontId="380" fillId="99" borderId="108" xfId="46" applyFont="1" applyFill="1" applyBorder="1" applyAlignment="1">
      <alignment horizontal="centerContinuous" vertical="center"/>
    </xf>
    <xf numFmtId="0" fontId="380" fillId="64" borderId="106" xfId="46" applyFont="1" applyFill="1" applyBorder="1" applyAlignment="1">
      <alignment horizontal="centerContinuous" vertical="center"/>
    </xf>
    <xf numFmtId="0" fontId="380" fillId="64" borderId="107" xfId="46" applyFont="1" applyFill="1" applyBorder="1" applyAlignment="1">
      <alignment horizontal="centerContinuous" vertical="center"/>
    </xf>
    <xf numFmtId="0" fontId="380" fillId="64" borderId="108" xfId="46" applyFont="1" applyFill="1" applyBorder="1" applyAlignment="1">
      <alignment horizontal="centerContinuous" vertical="center"/>
    </xf>
    <xf numFmtId="0" fontId="381" fillId="23" borderId="0" xfId="1" applyFont="1" applyFill="1" applyAlignment="1">
      <alignment horizontal="center" vertical="center"/>
    </xf>
    <xf numFmtId="0" fontId="369" fillId="0" borderId="0" xfId="1" applyFont="1" applyAlignment="1">
      <alignment horizontal="centerContinuous" vertical="center" wrapText="1"/>
    </xf>
    <xf numFmtId="0" fontId="36" fillId="0" borderId="0" xfId="1" applyFont="1" applyAlignment="1">
      <alignment horizontal="centerContinuous" vertical="center" wrapText="1"/>
    </xf>
    <xf numFmtId="0" fontId="36" fillId="0" borderId="17" xfId="1" applyFont="1" applyBorder="1" applyAlignment="1">
      <alignment horizontal="centerContinuous" vertical="center" wrapText="1"/>
    </xf>
    <xf numFmtId="0" fontId="382" fillId="23" borderId="0" xfId="1" applyFont="1" applyFill="1" applyAlignment="1">
      <alignment horizontal="center" vertical="center"/>
    </xf>
    <xf numFmtId="0" fontId="383" fillId="0" borderId="0" xfId="1" applyFont="1" applyAlignment="1">
      <alignment horizontal="center" vertical="center"/>
    </xf>
    <xf numFmtId="0" fontId="383" fillId="0" borderId="10" xfId="1" applyFont="1" applyBorder="1" applyAlignment="1">
      <alignment horizontal="center" vertical="center"/>
    </xf>
    <xf numFmtId="0" fontId="383" fillId="0" borderId="17" xfId="1" applyFont="1" applyBorder="1" applyAlignment="1">
      <alignment horizontal="center" vertical="center"/>
    </xf>
    <xf numFmtId="0" fontId="384" fillId="0" borderId="0" xfId="1" applyFont="1" applyAlignment="1">
      <alignment horizontal="center" vertical="center"/>
    </xf>
    <xf numFmtId="0" fontId="384" fillId="0" borderId="10" xfId="1" applyFont="1" applyBorder="1" applyAlignment="1">
      <alignment horizontal="center" vertical="center"/>
    </xf>
    <xf numFmtId="0" fontId="384" fillId="0" borderId="17" xfId="1" applyFont="1" applyBorder="1" applyAlignment="1">
      <alignment horizontal="center" vertical="center"/>
    </xf>
    <xf numFmtId="0" fontId="27" fillId="0" borderId="0" xfId="1" applyFont="1" applyAlignment="1">
      <alignment vertical="center"/>
    </xf>
    <xf numFmtId="0" fontId="9" fillId="0" borderId="14" xfId="1" applyBorder="1" applyAlignment="1">
      <alignment vertical="center"/>
    </xf>
    <xf numFmtId="0" fontId="27" fillId="26" borderId="0" xfId="1" applyFont="1" applyFill="1" applyAlignment="1">
      <alignment vertical="center"/>
    </xf>
    <xf numFmtId="0" fontId="380" fillId="13" borderId="106" xfId="46" applyFont="1" applyFill="1" applyBorder="1" applyAlignment="1">
      <alignment horizontal="centerContinuous" vertical="center"/>
    </xf>
    <xf numFmtId="0" fontId="380" fillId="13" borderId="107" xfId="46" applyFont="1" applyFill="1" applyBorder="1" applyAlignment="1">
      <alignment horizontal="centerContinuous" vertical="center"/>
    </xf>
    <xf numFmtId="0" fontId="380" fillId="13" borderId="108" xfId="46" applyFont="1" applyFill="1" applyBorder="1" applyAlignment="1">
      <alignment horizontal="centerContinuous" vertical="center"/>
    </xf>
    <xf numFmtId="0" fontId="385" fillId="23" borderId="0" xfId="1" applyFont="1" applyFill="1" applyAlignment="1">
      <alignment horizontal="center" vertical="center"/>
    </xf>
    <xf numFmtId="0" fontId="369" fillId="3" borderId="0" xfId="1" applyFont="1" applyFill="1" applyAlignment="1">
      <alignment horizontal="centerContinuous" vertical="center" wrapText="1"/>
    </xf>
    <xf numFmtId="0" fontId="110" fillId="0" borderId="0" xfId="1" applyFont="1" applyAlignment="1">
      <alignment horizontal="centerContinuous" vertical="center" wrapText="1"/>
    </xf>
    <xf numFmtId="0" fontId="9" fillId="0" borderId="0" xfId="1" applyAlignment="1">
      <alignment horizontal="centerContinuous" vertical="center" wrapText="1"/>
    </xf>
    <xf numFmtId="0" fontId="9" fillId="0" borderId="17" xfId="1" applyBorder="1" applyAlignment="1">
      <alignment horizontal="centerContinuous" vertical="center" wrapText="1"/>
    </xf>
    <xf numFmtId="0" fontId="386" fillId="23" borderId="0" xfId="1" applyFont="1" applyFill="1" applyAlignment="1">
      <alignment horizontal="center" vertical="center"/>
    </xf>
    <xf numFmtId="0" fontId="387" fillId="0" borderId="0" xfId="1" applyFont="1" applyAlignment="1">
      <alignment horizontal="center" vertical="center"/>
    </xf>
    <xf numFmtId="0" fontId="387" fillId="0" borderId="10" xfId="1" applyFont="1" applyBorder="1" applyAlignment="1">
      <alignment horizontal="center" vertical="center"/>
    </xf>
    <xf numFmtId="0" fontId="387" fillId="0" borderId="17" xfId="1" applyFont="1" applyBorder="1" applyAlignment="1">
      <alignment horizontal="center" vertical="center"/>
    </xf>
    <xf numFmtId="0" fontId="388" fillId="0" borderId="0" xfId="1" applyFont="1" applyAlignment="1">
      <alignment horizontal="center" vertical="center"/>
    </xf>
    <xf numFmtId="0" fontId="388" fillId="0" borderId="10" xfId="1" applyFont="1" applyBorder="1" applyAlignment="1">
      <alignment horizontal="center" vertical="center"/>
    </xf>
    <xf numFmtId="0" fontId="388" fillId="0" borderId="17" xfId="1" applyFont="1" applyBorder="1" applyAlignment="1">
      <alignment horizontal="center" vertical="center"/>
    </xf>
    <xf numFmtId="0" fontId="27" fillId="0" borderId="14" xfId="1" applyFont="1" applyBorder="1" applyAlignment="1">
      <alignment vertical="center"/>
    </xf>
    <xf numFmtId="0" fontId="9" fillId="26" borderId="0" xfId="1" applyFill="1" applyAlignment="1">
      <alignment vertical="center"/>
    </xf>
    <xf numFmtId="0" fontId="365" fillId="115" borderId="106" xfId="46" applyFont="1" applyFill="1" applyBorder="1" applyAlignment="1">
      <alignment horizontal="centerContinuous" vertical="center"/>
    </xf>
    <xf numFmtId="0" fontId="365" fillId="115" borderId="107" xfId="46" applyFont="1" applyFill="1" applyBorder="1" applyAlignment="1">
      <alignment horizontal="centerContinuous" vertical="center"/>
    </xf>
    <xf numFmtId="0" fontId="365" fillId="115" borderId="108" xfId="46" applyFont="1" applyFill="1" applyBorder="1" applyAlignment="1">
      <alignment horizontal="centerContinuous" vertical="center"/>
    </xf>
    <xf numFmtId="0" fontId="390" fillId="23" borderId="0" xfId="1" applyFont="1" applyFill="1" applyAlignment="1">
      <alignment horizontal="center" vertical="center"/>
    </xf>
    <xf numFmtId="0" fontId="391" fillId="23" borderId="0" xfId="1" applyFont="1" applyFill="1" applyAlignment="1">
      <alignment horizontal="center" vertical="center"/>
    </xf>
    <xf numFmtId="0" fontId="392" fillId="0" borderId="0" xfId="1" applyFont="1" applyAlignment="1">
      <alignment horizontal="center" vertical="center"/>
    </xf>
    <xf numFmtId="0" fontId="393" fillId="0" borderId="10" xfId="1" applyFont="1" applyBorder="1" applyAlignment="1">
      <alignment horizontal="center" vertical="center"/>
    </xf>
    <xf numFmtId="0" fontId="393" fillId="0" borderId="0" xfId="1" applyFont="1" applyAlignment="1">
      <alignment horizontal="center" vertical="center"/>
    </xf>
    <xf numFmtId="0" fontId="393" fillId="0" borderId="17" xfId="1" applyFont="1" applyBorder="1" applyAlignment="1">
      <alignment horizontal="center" vertical="center"/>
    </xf>
    <xf numFmtId="0" fontId="394" fillId="0" borderId="0" xfId="1" applyFont="1" applyAlignment="1">
      <alignment horizontal="center" vertical="center"/>
    </xf>
    <xf numFmtId="0" fontId="394" fillId="0" borderId="10" xfId="1" applyFont="1" applyBorder="1" applyAlignment="1">
      <alignment horizontal="center" vertical="center"/>
    </xf>
    <xf numFmtId="0" fontId="394" fillId="0" borderId="17" xfId="1" applyFont="1" applyBorder="1" applyAlignment="1">
      <alignment horizontal="center" vertical="center"/>
    </xf>
    <xf numFmtId="0" fontId="33" fillId="0" borderId="0" xfId="7"/>
    <xf numFmtId="0" fontId="33" fillId="3" borderId="0" xfId="7" applyFill="1"/>
    <xf numFmtId="0" fontId="102" fillId="24" borderId="113" xfId="26" applyFont="1" applyFill="1" applyBorder="1" applyAlignment="1">
      <alignment vertical="center" wrapText="1"/>
    </xf>
    <xf numFmtId="0" fontId="102" fillId="37" borderId="113" xfId="26" applyFont="1" applyFill="1" applyBorder="1" applyAlignment="1">
      <alignment vertical="center" wrapText="1"/>
    </xf>
    <xf numFmtId="0" fontId="103" fillId="24" borderId="113" xfId="26" applyFont="1" applyFill="1" applyBorder="1" applyAlignment="1">
      <alignment vertical="center" wrapText="1"/>
    </xf>
    <xf numFmtId="0" fontId="102" fillId="31" borderId="113" xfId="26" applyFont="1" applyFill="1" applyBorder="1" applyAlignment="1">
      <alignment vertical="center" wrapText="1"/>
    </xf>
    <xf numFmtId="0" fontId="104" fillId="24" borderId="113" xfId="26" applyFont="1" applyFill="1" applyBorder="1" applyAlignment="1">
      <alignment vertical="center" wrapText="1"/>
    </xf>
    <xf numFmtId="0" fontId="102" fillId="69" borderId="113" xfId="26" applyFont="1" applyFill="1" applyBorder="1" applyAlignment="1">
      <alignment vertical="center" wrapText="1"/>
    </xf>
    <xf numFmtId="0" fontId="105" fillId="24" borderId="113" xfId="26" applyFont="1" applyFill="1" applyBorder="1" applyAlignment="1">
      <alignment vertical="center" wrapText="1"/>
    </xf>
    <xf numFmtId="0" fontId="102" fillId="23" borderId="113" xfId="26" applyFont="1" applyFill="1" applyBorder="1" applyAlignment="1">
      <alignment vertical="center" wrapText="1"/>
    </xf>
    <xf numFmtId="0" fontId="102" fillId="38" borderId="113" xfId="26" applyFont="1" applyFill="1" applyBorder="1" applyAlignment="1">
      <alignment vertical="center" wrapText="1"/>
    </xf>
    <xf numFmtId="0" fontId="106" fillId="24" borderId="113" xfId="26" applyFont="1" applyFill="1" applyBorder="1" applyAlignment="1">
      <alignment vertical="center" wrapText="1"/>
    </xf>
    <xf numFmtId="0" fontId="102" fillId="36" borderId="113" xfId="26" applyFont="1" applyFill="1" applyBorder="1" applyAlignment="1">
      <alignment vertical="center" wrapText="1"/>
    </xf>
    <xf numFmtId="0" fontId="107" fillId="24" borderId="113" xfId="26" applyFont="1" applyFill="1" applyBorder="1" applyAlignment="1">
      <alignment vertical="center" wrapText="1"/>
    </xf>
    <xf numFmtId="0" fontId="102" fillId="70" borderId="113" xfId="26" applyFont="1" applyFill="1" applyBorder="1" applyAlignment="1">
      <alignment vertical="center" wrapText="1"/>
    </xf>
    <xf numFmtId="0" fontId="108" fillId="24" borderId="113" xfId="26" applyFont="1" applyFill="1" applyBorder="1" applyAlignment="1">
      <alignment vertical="center" wrapText="1"/>
    </xf>
    <xf numFmtId="0" fontId="99" fillId="24" borderId="113" xfId="26" applyFont="1" applyFill="1" applyBorder="1" applyAlignment="1">
      <alignment vertical="center" wrapText="1"/>
    </xf>
    <xf numFmtId="0" fontId="102" fillId="40" borderId="113" xfId="26" applyFont="1" applyFill="1" applyBorder="1" applyAlignment="1">
      <alignment vertical="center" wrapText="1"/>
    </xf>
    <xf numFmtId="0" fontId="109" fillId="24" borderId="113" xfId="26" applyFont="1" applyFill="1" applyBorder="1" applyAlignment="1">
      <alignment vertical="center" wrapText="1"/>
    </xf>
    <xf numFmtId="0" fontId="102" fillId="27" borderId="113" xfId="26" applyFont="1" applyFill="1" applyBorder="1" applyAlignment="1">
      <alignment vertical="center" wrapText="1"/>
    </xf>
    <xf numFmtId="0" fontId="110" fillId="24" borderId="113" xfId="26" applyFont="1" applyFill="1" applyBorder="1" applyAlignment="1">
      <alignment vertical="center" wrapText="1"/>
    </xf>
    <xf numFmtId="0" fontId="102" fillId="71" borderId="113" xfId="26" applyFont="1" applyFill="1" applyBorder="1" applyAlignment="1">
      <alignment vertical="center" wrapText="1"/>
    </xf>
    <xf numFmtId="0" fontId="111" fillId="24" borderId="113" xfId="26" applyFont="1" applyFill="1" applyBorder="1" applyAlignment="1">
      <alignment vertical="center" wrapText="1"/>
    </xf>
    <xf numFmtId="0" fontId="102" fillId="25" borderId="113" xfId="26" applyFont="1" applyFill="1" applyBorder="1" applyAlignment="1">
      <alignment vertical="center" wrapText="1"/>
    </xf>
    <xf numFmtId="0" fontId="112" fillId="24" borderId="113" xfId="26" applyFont="1" applyFill="1" applyBorder="1" applyAlignment="1">
      <alignment vertical="center" wrapText="1"/>
    </xf>
    <xf numFmtId="0" fontId="102" fillId="41" borderId="113" xfId="26" applyFont="1" applyFill="1" applyBorder="1" applyAlignment="1">
      <alignment vertical="center" wrapText="1"/>
    </xf>
    <xf numFmtId="0" fontId="113" fillId="24" borderId="113" xfId="26" applyFont="1" applyFill="1" applyBorder="1" applyAlignment="1">
      <alignment vertical="center" wrapText="1"/>
    </xf>
    <xf numFmtId="0" fontId="102" fillId="58" borderId="113" xfId="26" applyFont="1" applyFill="1" applyBorder="1" applyAlignment="1">
      <alignment vertical="center" wrapText="1"/>
    </xf>
    <xf numFmtId="0" fontId="114" fillId="24" borderId="113" xfId="26" applyFont="1" applyFill="1" applyBorder="1" applyAlignment="1">
      <alignment vertical="center" wrapText="1"/>
    </xf>
    <xf numFmtId="0" fontId="102" fillId="72" borderId="113" xfId="26" applyFont="1" applyFill="1" applyBorder="1" applyAlignment="1">
      <alignment vertical="center" wrapText="1"/>
    </xf>
    <xf numFmtId="0" fontId="115" fillId="24" borderId="113" xfId="26" applyFont="1" applyFill="1" applyBorder="1" applyAlignment="1">
      <alignment vertical="center" wrapText="1"/>
    </xf>
    <xf numFmtId="0" fontId="102" fillId="26" borderId="113" xfId="26" applyFont="1" applyFill="1" applyBorder="1" applyAlignment="1">
      <alignment vertical="center" wrapText="1"/>
    </xf>
    <xf numFmtId="0" fontId="116" fillId="24" borderId="113" xfId="26" applyFont="1" applyFill="1" applyBorder="1" applyAlignment="1">
      <alignment vertical="center" wrapText="1"/>
    </xf>
    <xf numFmtId="0" fontId="102" fillId="42" borderId="113" xfId="26" applyFont="1" applyFill="1" applyBorder="1" applyAlignment="1">
      <alignment vertical="center" wrapText="1"/>
    </xf>
    <xf numFmtId="0" fontId="117" fillId="24" borderId="113" xfId="26" applyFont="1" applyFill="1" applyBorder="1" applyAlignment="1">
      <alignment vertical="center" wrapText="1"/>
    </xf>
    <xf numFmtId="0" fontId="102" fillId="43" borderId="113" xfId="26" applyFont="1" applyFill="1" applyBorder="1" applyAlignment="1">
      <alignment vertical="center" wrapText="1"/>
    </xf>
    <xf numFmtId="0" fontId="118" fillId="24" borderId="113" xfId="26" applyFont="1" applyFill="1" applyBorder="1" applyAlignment="1">
      <alignment vertical="center" wrapText="1"/>
    </xf>
    <xf numFmtId="0" fontId="102" fillId="73" borderId="113" xfId="26" applyFont="1" applyFill="1" applyBorder="1" applyAlignment="1">
      <alignment vertical="center" wrapText="1"/>
    </xf>
    <xf numFmtId="0" fontId="119" fillId="24" borderId="113" xfId="26" applyFont="1" applyFill="1" applyBorder="1" applyAlignment="1">
      <alignment vertical="center" wrapText="1"/>
    </xf>
    <xf numFmtId="0" fontId="102" fillId="60" borderId="113" xfId="26" applyFont="1" applyFill="1" applyBorder="1" applyAlignment="1">
      <alignment vertical="center" wrapText="1"/>
    </xf>
    <xf numFmtId="0" fontId="120" fillId="24" borderId="113" xfId="26" applyFont="1" applyFill="1" applyBorder="1" applyAlignment="1">
      <alignment vertical="center" wrapText="1"/>
    </xf>
    <xf numFmtId="0" fontId="102" fillId="74" borderId="113" xfId="26" applyFont="1" applyFill="1" applyBorder="1" applyAlignment="1">
      <alignment vertical="center" wrapText="1"/>
    </xf>
    <xf numFmtId="0" fontId="121" fillId="24" borderId="113" xfId="26" applyFont="1" applyFill="1" applyBorder="1" applyAlignment="1">
      <alignment vertical="center" wrapText="1"/>
    </xf>
    <xf numFmtId="0" fontId="102" fillId="28" borderId="113" xfId="26" applyFont="1" applyFill="1" applyBorder="1" applyAlignment="1">
      <alignment vertical="center" wrapText="1"/>
    </xf>
    <xf numFmtId="0" fontId="122" fillId="24" borderId="113" xfId="26" applyFont="1" applyFill="1" applyBorder="1" applyAlignment="1">
      <alignment vertical="center" wrapText="1"/>
    </xf>
    <xf numFmtId="0" fontId="102" fillId="44" borderId="113" xfId="26" applyFont="1" applyFill="1" applyBorder="1" applyAlignment="1">
      <alignment vertical="center" wrapText="1"/>
    </xf>
    <xf numFmtId="0" fontId="123" fillId="24" borderId="113" xfId="26" applyFont="1" applyFill="1" applyBorder="1" applyAlignment="1">
      <alignment vertical="center" wrapText="1"/>
    </xf>
    <xf numFmtId="0" fontId="102" fillId="61" borderId="113" xfId="26" applyFont="1" applyFill="1" applyBorder="1" applyAlignment="1">
      <alignment vertical="center" wrapText="1"/>
    </xf>
    <xf numFmtId="0" fontId="124" fillId="24" borderId="113" xfId="26" applyFont="1" applyFill="1" applyBorder="1" applyAlignment="1">
      <alignment vertical="center" wrapText="1"/>
    </xf>
    <xf numFmtId="0" fontId="102" fillId="75" borderId="113" xfId="26" applyFont="1" applyFill="1" applyBorder="1" applyAlignment="1">
      <alignment vertical="center" wrapText="1"/>
    </xf>
    <xf numFmtId="0" fontId="125" fillId="24" borderId="113" xfId="26" applyFont="1" applyFill="1" applyBorder="1" applyAlignment="1">
      <alignment vertical="center" wrapText="1"/>
    </xf>
    <xf numFmtId="0" fontId="102" fillId="29" borderId="113" xfId="26" applyFont="1" applyFill="1" applyBorder="1" applyAlignment="1">
      <alignment vertical="center" wrapText="1"/>
    </xf>
    <xf numFmtId="0" fontId="126" fillId="24" borderId="113" xfId="26" applyFont="1" applyFill="1" applyBorder="1" applyAlignment="1">
      <alignment vertical="center" wrapText="1"/>
    </xf>
    <xf numFmtId="0" fontId="102" fillId="45" borderId="113" xfId="26" applyFont="1" applyFill="1" applyBorder="1" applyAlignment="1">
      <alignment vertical="center" wrapText="1"/>
    </xf>
    <xf numFmtId="0" fontId="127" fillId="24" borderId="113" xfId="26" applyFont="1" applyFill="1" applyBorder="1" applyAlignment="1">
      <alignment vertical="center" wrapText="1"/>
    </xf>
    <xf numFmtId="0" fontId="102" fillId="62" borderId="113" xfId="26" applyFont="1" applyFill="1" applyBorder="1" applyAlignment="1">
      <alignment vertical="center" wrapText="1"/>
    </xf>
    <xf numFmtId="0" fontId="128" fillId="24" borderId="113" xfId="26" applyFont="1" applyFill="1" applyBorder="1" applyAlignment="1">
      <alignment vertical="center" wrapText="1"/>
    </xf>
    <xf numFmtId="0" fontId="102" fillId="76" borderId="113" xfId="26" applyFont="1" applyFill="1" applyBorder="1" applyAlignment="1">
      <alignment vertical="center" wrapText="1"/>
    </xf>
    <xf numFmtId="0" fontId="129" fillId="24" borderId="113" xfId="26" applyFont="1" applyFill="1" applyBorder="1" applyAlignment="1">
      <alignment vertical="center" wrapText="1"/>
    </xf>
    <xf numFmtId="0" fontId="102" fillId="30" borderId="113" xfId="26" applyFont="1" applyFill="1" applyBorder="1" applyAlignment="1">
      <alignment vertical="center" wrapText="1"/>
    </xf>
    <xf numFmtId="0" fontId="130" fillId="24" borderId="113" xfId="26" applyFont="1" applyFill="1" applyBorder="1" applyAlignment="1">
      <alignment vertical="center" wrapText="1"/>
    </xf>
    <xf numFmtId="0" fontId="102" fillId="46" borderId="113" xfId="26" applyFont="1" applyFill="1" applyBorder="1" applyAlignment="1">
      <alignment vertical="center" wrapText="1"/>
    </xf>
    <xf numFmtId="0" fontId="131" fillId="24" borderId="113" xfId="26" applyFont="1" applyFill="1" applyBorder="1" applyAlignment="1">
      <alignment vertical="center" wrapText="1"/>
    </xf>
    <xf numFmtId="0" fontId="102" fillId="63" borderId="113" xfId="26" applyFont="1" applyFill="1" applyBorder="1" applyAlignment="1">
      <alignment vertical="center" wrapText="1"/>
    </xf>
    <xf numFmtId="0" fontId="132" fillId="24" borderId="113" xfId="26" applyFont="1" applyFill="1" applyBorder="1" applyAlignment="1">
      <alignment vertical="center" wrapText="1"/>
    </xf>
    <xf numFmtId="0" fontId="102" fillId="77" borderId="113" xfId="26" applyFont="1" applyFill="1" applyBorder="1" applyAlignment="1">
      <alignment vertical="center" wrapText="1"/>
    </xf>
    <xf numFmtId="0" fontId="133" fillId="24" borderId="113" xfId="26" applyFont="1" applyFill="1" applyBorder="1" applyAlignment="1">
      <alignment vertical="center" wrapText="1"/>
    </xf>
    <xf numFmtId="0" fontId="102" fillId="47" borderId="113" xfId="26" applyFont="1" applyFill="1" applyBorder="1" applyAlignment="1">
      <alignment vertical="center" wrapText="1"/>
    </xf>
    <xf numFmtId="0" fontId="134" fillId="24" borderId="113" xfId="26" applyFont="1" applyFill="1" applyBorder="1" applyAlignment="1">
      <alignment vertical="center" wrapText="1"/>
    </xf>
    <xf numFmtId="0" fontId="102" fillId="64" borderId="113" xfId="26" applyFont="1" applyFill="1" applyBorder="1" applyAlignment="1">
      <alignment vertical="center" wrapText="1"/>
    </xf>
    <xf numFmtId="0" fontId="135" fillId="24" borderId="113" xfId="26" applyFont="1" applyFill="1" applyBorder="1" applyAlignment="1">
      <alignment vertical="center" wrapText="1"/>
    </xf>
    <xf numFmtId="0" fontId="102" fillId="32" borderId="113" xfId="26" applyFont="1" applyFill="1" applyBorder="1" applyAlignment="1">
      <alignment vertical="center" wrapText="1"/>
    </xf>
    <xf numFmtId="0" fontId="137" fillId="24" borderId="113" xfId="26" applyFont="1" applyFill="1" applyBorder="1" applyAlignment="1">
      <alignment vertical="center" wrapText="1"/>
    </xf>
    <xf numFmtId="0" fontId="102" fillId="33" borderId="113" xfId="26" applyFont="1" applyFill="1" applyBorder="1" applyAlignment="1">
      <alignment vertical="center" wrapText="1"/>
    </xf>
    <xf numFmtId="0" fontId="138" fillId="24" borderId="113" xfId="26" applyFont="1" applyFill="1" applyBorder="1" applyAlignment="1">
      <alignment vertical="center" wrapText="1"/>
    </xf>
    <xf numFmtId="0" fontId="102" fillId="65" borderId="113" xfId="26" applyFont="1" applyFill="1" applyBorder="1" applyAlignment="1">
      <alignment vertical="center" wrapText="1"/>
    </xf>
    <xf numFmtId="0" fontId="139" fillId="24" borderId="113" xfId="26" applyFont="1" applyFill="1" applyBorder="1" applyAlignment="1">
      <alignment vertical="center" wrapText="1"/>
    </xf>
    <xf numFmtId="0" fontId="102" fillId="79" borderId="113" xfId="26" applyFont="1" applyFill="1" applyBorder="1" applyAlignment="1">
      <alignment vertical="center" wrapText="1"/>
    </xf>
    <xf numFmtId="0" fontId="140" fillId="24" borderId="113" xfId="26" applyFont="1" applyFill="1" applyBorder="1" applyAlignment="1">
      <alignment vertical="center" wrapText="1"/>
    </xf>
    <xf numFmtId="0" fontId="102" fillId="66" borderId="113" xfId="26" applyFont="1" applyFill="1" applyBorder="1" applyAlignment="1">
      <alignment vertical="center" wrapText="1"/>
    </xf>
    <xf numFmtId="0" fontId="141" fillId="24" borderId="113" xfId="26" applyFont="1" applyFill="1" applyBorder="1" applyAlignment="1">
      <alignment vertical="center" wrapText="1"/>
    </xf>
    <xf numFmtId="0" fontId="102" fillId="80" borderId="113" xfId="26" applyFont="1" applyFill="1" applyBorder="1" applyAlignment="1">
      <alignment vertical="center" wrapText="1"/>
    </xf>
    <xf numFmtId="0" fontId="142" fillId="24" borderId="113" xfId="26" applyFont="1" applyFill="1" applyBorder="1" applyAlignment="1">
      <alignment vertical="center" wrapText="1"/>
    </xf>
    <xf numFmtId="0" fontId="102" fillId="34" borderId="113" xfId="26" applyFont="1" applyFill="1" applyBorder="1" applyAlignment="1">
      <alignment vertical="center" wrapText="1"/>
    </xf>
    <xf numFmtId="0" fontId="143" fillId="24" borderId="113" xfId="26" applyFont="1" applyFill="1" applyBorder="1" applyAlignment="1">
      <alignment vertical="center" wrapText="1"/>
    </xf>
    <xf numFmtId="0" fontId="102" fillId="67" borderId="113" xfId="26" applyFont="1" applyFill="1" applyBorder="1" applyAlignment="1">
      <alignment vertical="center" wrapText="1"/>
    </xf>
    <xf numFmtId="0" fontId="144" fillId="24" borderId="113" xfId="26" applyFont="1" applyFill="1" applyBorder="1" applyAlignment="1">
      <alignment vertical="center" wrapText="1"/>
    </xf>
    <xf numFmtId="0" fontId="102" fillId="35" borderId="113" xfId="26" applyFont="1" applyFill="1" applyBorder="1" applyAlignment="1">
      <alignment vertical="center" wrapText="1"/>
    </xf>
    <xf numFmtId="0" fontId="145" fillId="24" borderId="113" xfId="26" applyFont="1" applyFill="1" applyBorder="1" applyAlignment="1">
      <alignment vertical="center" wrapText="1"/>
    </xf>
    <xf numFmtId="0" fontId="102" fillId="68" borderId="113" xfId="26" applyFont="1" applyFill="1" applyBorder="1" applyAlignment="1">
      <alignment vertical="center" wrapText="1"/>
    </xf>
    <xf numFmtId="0" fontId="146" fillId="24" borderId="113" xfId="26" applyFont="1" applyFill="1" applyBorder="1" applyAlignment="1">
      <alignment vertical="center" wrapText="1"/>
    </xf>
    <xf numFmtId="0" fontId="102" fillId="21" borderId="113" xfId="26" applyFont="1" applyFill="1" applyBorder="1" applyAlignment="1">
      <alignment vertical="center" wrapText="1"/>
    </xf>
    <xf numFmtId="0" fontId="147" fillId="24" borderId="113" xfId="26" applyFont="1" applyFill="1" applyBorder="1" applyAlignment="1">
      <alignment vertical="center" wrapText="1"/>
    </xf>
    <xf numFmtId="0" fontId="148" fillId="24" borderId="113" xfId="26" applyFont="1" applyFill="1" applyBorder="1" applyAlignment="1">
      <alignment vertical="center" wrapText="1"/>
    </xf>
    <xf numFmtId="0" fontId="149" fillId="24" borderId="113" xfId="26" applyFont="1" applyFill="1" applyBorder="1" applyAlignment="1">
      <alignment horizontal="center" vertical="center" wrapText="1"/>
    </xf>
    <xf numFmtId="0" fontId="150" fillId="24" borderId="113" xfId="26" applyFont="1" applyFill="1" applyBorder="1" applyAlignment="1">
      <alignment horizontal="center" vertical="center" wrapText="1"/>
    </xf>
    <xf numFmtId="0" fontId="151" fillId="24" borderId="113" xfId="26" applyFont="1" applyFill="1" applyBorder="1" applyAlignment="1">
      <alignment horizontal="center" vertical="center" wrapText="1"/>
    </xf>
    <xf numFmtId="0" fontId="152" fillId="24" borderId="113" xfId="26" applyFont="1" applyFill="1" applyBorder="1" applyAlignment="1">
      <alignment vertical="center" wrapText="1"/>
    </xf>
    <xf numFmtId="0" fontId="99" fillId="23" borderId="113" xfId="26" applyFont="1" applyFill="1" applyBorder="1" applyAlignment="1">
      <alignment vertical="center" wrapText="1"/>
    </xf>
    <xf numFmtId="0" fontId="102" fillId="24" borderId="113" xfId="26" applyFont="1" applyFill="1" applyBorder="1" applyAlignment="1">
      <alignment horizontal="right" vertical="center" wrapText="1"/>
    </xf>
    <xf numFmtId="0" fontId="102" fillId="35" borderId="113" xfId="26" applyFont="1" applyFill="1" applyBorder="1" applyAlignment="1">
      <alignment wrapText="1"/>
    </xf>
    <xf numFmtId="0" fontId="145" fillId="24" borderId="113" xfId="26" applyFont="1" applyFill="1" applyBorder="1" applyAlignment="1">
      <alignment wrapText="1"/>
    </xf>
    <xf numFmtId="0" fontId="102" fillId="24" borderId="113" xfId="26" applyFont="1" applyFill="1" applyBorder="1" applyAlignment="1">
      <alignment wrapText="1"/>
    </xf>
    <xf numFmtId="0" fontId="102" fillId="24" borderId="113" xfId="26" applyFont="1" applyFill="1" applyBorder="1" applyAlignment="1">
      <alignment horizontal="right" wrapText="1"/>
    </xf>
    <xf numFmtId="0" fontId="102" fillId="36" borderId="113" xfId="26" applyFont="1" applyFill="1" applyBorder="1" applyAlignment="1">
      <alignment wrapText="1"/>
    </xf>
    <xf numFmtId="0" fontId="107" fillId="24" borderId="113" xfId="26" applyFont="1" applyFill="1" applyBorder="1" applyAlignment="1">
      <alignment wrapText="1"/>
    </xf>
    <xf numFmtId="0" fontId="102" fillId="37" borderId="113" xfId="26" applyFont="1" applyFill="1" applyBorder="1" applyAlignment="1">
      <alignment wrapText="1"/>
    </xf>
    <xf numFmtId="0" fontId="103" fillId="24" borderId="113" xfId="26" applyFont="1" applyFill="1" applyBorder="1" applyAlignment="1">
      <alignment wrapText="1"/>
    </xf>
    <xf numFmtId="0" fontId="102" fillId="38" borderId="113" xfId="26" applyFont="1" applyFill="1" applyBorder="1" applyAlignment="1">
      <alignment wrapText="1"/>
    </xf>
    <xf numFmtId="0" fontId="106" fillId="24" borderId="113" xfId="26" applyFont="1" applyFill="1" applyBorder="1" applyAlignment="1">
      <alignment wrapText="1"/>
    </xf>
    <xf numFmtId="0" fontId="102" fillId="40" borderId="113" xfId="26" applyFont="1" applyFill="1" applyBorder="1" applyAlignment="1">
      <alignment wrapText="1"/>
    </xf>
    <xf numFmtId="0" fontId="109" fillId="24" borderId="113" xfId="26" applyFont="1" applyFill="1" applyBorder="1" applyAlignment="1">
      <alignment wrapText="1"/>
    </xf>
    <xf numFmtId="0" fontId="102" fillId="41" borderId="113" xfId="26" applyFont="1" applyFill="1" applyBorder="1" applyAlignment="1">
      <alignment wrapText="1"/>
    </xf>
    <xf numFmtId="0" fontId="113" fillId="24" borderId="113" xfId="26" applyFont="1" applyFill="1" applyBorder="1" applyAlignment="1">
      <alignment wrapText="1"/>
    </xf>
    <xf numFmtId="0" fontId="102" fillId="43" borderId="113" xfId="26" applyFont="1" applyFill="1" applyBorder="1" applyAlignment="1">
      <alignment wrapText="1"/>
    </xf>
    <xf numFmtId="0" fontId="118" fillId="24" borderId="113" xfId="26" applyFont="1" applyFill="1" applyBorder="1" applyAlignment="1">
      <alignment wrapText="1"/>
    </xf>
    <xf numFmtId="0" fontId="102" fillId="44" borderId="113" xfId="26" applyFont="1" applyFill="1" applyBorder="1" applyAlignment="1">
      <alignment wrapText="1"/>
    </xf>
    <xf numFmtId="0" fontId="123" fillId="24" borderId="113" xfId="26" applyFont="1" applyFill="1" applyBorder="1" applyAlignment="1">
      <alignment wrapText="1"/>
    </xf>
    <xf numFmtId="0" fontId="102" fillId="45" borderId="113" xfId="26" applyFont="1" applyFill="1" applyBorder="1" applyAlignment="1">
      <alignment wrapText="1"/>
    </xf>
    <xf numFmtId="0" fontId="127" fillId="24" borderId="113" xfId="26" applyFont="1" applyFill="1" applyBorder="1" applyAlignment="1">
      <alignment wrapText="1"/>
    </xf>
    <xf numFmtId="0" fontId="102" fillId="46" borderId="113" xfId="26" applyFont="1" applyFill="1" applyBorder="1" applyAlignment="1">
      <alignment wrapText="1"/>
    </xf>
    <xf numFmtId="0" fontId="131" fillId="24" borderId="113" xfId="26" applyFont="1" applyFill="1" applyBorder="1" applyAlignment="1">
      <alignment wrapText="1"/>
    </xf>
    <xf numFmtId="0" fontId="102" fillId="47" borderId="113" xfId="26" applyFont="1" applyFill="1" applyBorder="1" applyAlignment="1">
      <alignment wrapText="1"/>
    </xf>
    <xf numFmtId="0" fontId="134" fillId="24" borderId="113" xfId="26" applyFont="1" applyFill="1" applyBorder="1" applyAlignment="1">
      <alignment wrapText="1"/>
    </xf>
    <xf numFmtId="0" fontId="102" fillId="33" borderId="113" xfId="26" applyFont="1" applyFill="1" applyBorder="1" applyAlignment="1">
      <alignment wrapText="1"/>
    </xf>
    <xf numFmtId="0" fontId="138" fillId="24" borderId="113" xfId="26" applyFont="1" applyFill="1" applyBorder="1" applyAlignment="1">
      <alignment wrapText="1"/>
    </xf>
    <xf numFmtId="0" fontId="102" fillId="29" borderId="113" xfId="26" applyFont="1" applyFill="1" applyBorder="1" applyAlignment="1">
      <alignment wrapText="1"/>
    </xf>
    <xf numFmtId="0" fontId="126" fillId="24" borderId="113" xfId="26" applyFont="1" applyFill="1" applyBorder="1" applyAlignment="1">
      <alignment wrapText="1"/>
    </xf>
    <xf numFmtId="0" fontId="102" fillId="28" borderId="113" xfId="26" applyFont="1" applyFill="1" applyBorder="1" applyAlignment="1">
      <alignment wrapText="1"/>
    </xf>
    <xf numFmtId="0" fontId="122" fillId="24" borderId="113" xfId="26" applyFont="1" applyFill="1" applyBorder="1" applyAlignment="1">
      <alignment wrapText="1"/>
    </xf>
    <xf numFmtId="0" fontId="102" fillId="30" borderId="113" xfId="26" applyFont="1" applyFill="1" applyBorder="1" applyAlignment="1">
      <alignment wrapText="1"/>
    </xf>
    <xf numFmtId="0" fontId="130" fillId="24" borderId="113" xfId="26" applyFont="1" applyFill="1" applyBorder="1" applyAlignment="1">
      <alignment wrapText="1"/>
    </xf>
    <xf numFmtId="0" fontId="102" fillId="31" borderId="113" xfId="26" applyFont="1" applyFill="1" applyBorder="1" applyAlignment="1">
      <alignment wrapText="1"/>
    </xf>
    <xf numFmtId="0" fontId="104" fillId="24" borderId="113" xfId="26" applyFont="1" applyFill="1" applyBorder="1" applyAlignment="1">
      <alignment wrapText="1"/>
    </xf>
    <xf numFmtId="0" fontId="102" fillId="27" borderId="113" xfId="26" applyFont="1" applyFill="1" applyBorder="1" applyAlignment="1">
      <alignment wrapText="1"/>
    </xf>
    <xf numFmtId="0" fontId="110" fillId="24" borderId="113" xfId="26" applyFont="1" applyFill="1" applyBorder="1" applyAlignment="1">
      <alignment wrapText="1"/>
    </xf>
    <xf numFmtId="0" fontId="102" fillId="58" borderId="113" xfId="26" applyFont="1" applyFill="1" applyBorder="1" applyAlignment="1">
      <alignment wrapText="1"/>
    </xf>
    <xf numFmtId="0" fontId="114" fillId="24" borderId="113" xfId="26" applyFont="1" applyFill="1" applyBorder="1" applyAlignment="1">
      <alignment wrapText="1"/>
    </xf>
    <xf numFmtId="0" fontId="102" fillId="60" borderId="113" xfId="26" applyFont="1" applyFill="1" applyBorder="1" applyAlignment="1">
      <alignment wrapText="1"/>
    </xf>
    <xf numFmtId="0" fontId="120" fillId="24" borderId="113" xfId="26" applyFont="1" applyFill="1" applyBorder="1" applyAlignment="1">
      <alignment wrapText="1"/>
    </xf>
    <xf numFmtId="0" fontId="102" fillId="61" borderId="113" xfId="26" applyFont="1" applyFill="1" applyBorder="1" applyAlignment="1">
      <alignment wrapText="1"/>
    </xf>
    <xf numFmtId="0" fontId="124" fillId="24" borderId="113" xfId="26" applyFont="1" applyFill="1" applyBorder="1" applyAlignment="1">
      <alignment wrapText="1"/>
    </xf>
    <xf numFmtId="0" fontId="102" fillId="62" borderId="113" xfId="26" applyFont="1" applyFill="1" applyBorder="1" applyAlignment="1">
      <alignment wrapText="1"/>
    </xf>
    <xf numFmtId="0" fontId="128" fillId="24" borderId="113" xfId="26" applyFont="1" applyFill="1" applyBorder="1" applyAlignment="1">
      <alignment wrapText="1"/>
    </xf>
    <xf numFmtId="0" fontId="102" fillId="63" borderId="113" xfId="26" applyFont="1" applyFill="1" applyBorder="1" applyAlignment="1">
      <alignment wrapText="1"/>
    </xf>
    <xf numFmtId="0" fontId="132" fillId="24" borderId="113" xfId="26" applyFont="1" applyFill="1" applyBorder="1" applyAlignment="1">
      <alignment wrapText="1"/>
    </xf>
    <xf numFmtId="0" fontId="102" fillId="64" borderId="113" xfId="26" applyFont="1" applyFill="1" applyBorder="1" applyAlignment="1">
      <alignment wrapText="1"/>
    </xf>
    <xf numFmtId="0" fontId="135" fillId="24" borderId="113" xfId="26" applyFont="1" applyFill="1" applyBorder="1" applyAlignment="1">
      <alignment wrapText="1"/>
    </xf>
    <xf numFmtId="0" fontId="102" fillId="65" borderId="113" xfId="26" applyFont="1" applyFill="1" applyBorder="1" applyAlignment="1">
      <alignment wrapText="1"/>
    </xf>
    <xf numFmtId="0" fontId="139" fillId="24" borderId="113" xfId="26" applyFont="1" applyFill="1" applyBorder="1" applyAlignment="1">
      <alignment wrapText="1"/>
    </xf>
    <xf numFmtId="0" fontId="102" fillId="66" borderId="113" xfId="26" applyFont="1" applyFill="1" applyBorder="1" applyAlignment="1">
      <alignment wrapText="1"/>
    </xf>
    <xf numFmtId="0" fontId="141" fillId="24" borderId="113" xfId="26" applyFont="1" applyFill="1" applyBorder="1" applyAlignment="1">
      <alignment wrapText="1"/>
    </xf>
    <xf numFmtId="0" fontId="102" fillId="67" borderId="113" xfId="26" applyFont="1" applyFill="1" applyBorder="1" applyAlignment="1">
      <alignment wrapText="1"/>
    </xf>
    <xf numFmtId="0" fontId="144" fillId="24" borderId="113" xfId="26" applyFont="1" applyFill="1" applyBorder="1" applyAlignment="1">
      <alignment wrapText="1"/>
    </xf>
    <xf numFmtId="0" fontId="102" fillId="68" borderId="113" xfId="26" applyFont="1" applyFill="1" applyBorder="1" applyAlignment="1">
      <alignment wrapText="1"/>
    </xf>
    <xf numFmtId="0" fontId="146" fillId="24" borderId="113" xfId="26" applyFont="1" applyFill="1" applyBorder="1" applyAlignment="1">
      <alignment wrapText="1"/>
    </xf>
    <xf numFmtId="0" fontId="102" fillId="21" borderId="113" xfId="26" applyFont="1" applyFill="1" applyBorder="1" applyAlignment="1">
      <alignment wrapText="1"/>
    </xf>
    <xf numFmtId="0" fontId="147" fillId="24" borderId="113" xfId="26" applyFont="1" applyFill="1" applyBorder="1" applyAlignment="1">
      <alignment wrapText="1"/>
    </xf>
    <xf numFmtId="0" fontId="102" fillId="69" borderId="113" xfId="26" applyFont="1" applyFill="1" applyBorder="1" applyAlignment="1">
      <alignment wrapText="1"/>
    </xf>
    <xf numFmtId="0" fontId="105" fillId="24" borderId="113" xfId="26" applyFont="1" applyFill="1" applyBorder="1" applyAlignment="1">
      <alignment wrapText="1"/>
    </xf>
    <xf numFmtId="0" fontId="102" fillId="70" borderId="113" xfId="26" applyFont="1" applyFill="1" applyBorder="1" applyAlignment="1">
      <alignment wrapText="1"/>
    </xf>
    <xf numFmtId="0" fontId="108" fillId="24" borderId="113" xfId="26" applyFont="1" applyFill="1" applyBorder="1" applyAlignment="1">
      <alignment wrapText="1"/>
    </xf>
    <xf numFmtId="0" fontId="102" fillId="71" borderId="113" xfId="26" applyFont="1" applyFill="1" applyBorder="1" applyAlignment="1">
      <alignment wrapText="1"/>
    </xf>
    <xf numFmtId="0" fontId="111" fillId="24" borderId="113" xfId="26" applyFont="1" applyFill="1" applyBorder="1" applyAlignment="1">
      <alignment wrapText="1"/>
    </xf>
    <xf numFmtId="0" fontId="102" fillId="72" borderId="113" xfId="26" applyFont="1" applyFill="1" applyBorder="1" applyAlignment="1">
      <alignment wrapText="1"/>
    </xf>
    <xf numFmtId="0" fontId="115" fillId="24" borderId="113" xfId="26" applyFont="1" applyFill="1" applyBorder="1" applyAlignment="1">
      <alignment wrapText="1"/>
    </xf>
    <xf numFmtId="0" fontId="102" fillId="73" borderId="113" xfId="26" applyFont="1" applyFill="1" applyBorder="1" applyAlignment="1">
      <alignment wrapText="1"/>
    </xf>
    <xf numFmtId="0" fontId="119" fillId="24" borderId="113" xfId="26" applyFont="1" applyFill="1" applyBorder="1" applyAlignment="1">
      <alignment wrapText="1"/>
    </xf>
    <xf numFmtId="0" fontId="102" fillId="74" borderId="113" xfId="26" applyFont="1" applyFill="1" applyBorder="1" applyAlignment="1">
      <alignment wrapText="1"/>
    </xf>
    <xf numFmtId="0" fontId="121" fillId="24" borderId="113" xfId="26" applyFont="1" applyFill="1" applyBorder="1" applyAlignment="1">
      <alignment wrapText="1"/>
    </xf>
    <xf numFmtId="0" fontId="102" fillId="75" borderId="113" xfId="26" applyFont="1" applyFill="1" applyBorder="1" applyAlignment="1">
      <alignment wrapText="1"/>
    </xf>
    <xf numFmtId="0" fontId="125" fillId="24" borderId="113" xfId="26" applyFont="1" applyFill="1" applyBorder="1" applyAlignment="1">
      <alignment wrapText="1"/>
    </xf>
    <xf numFmtId="0" fontId="102" fillId="76" borderId="113" xfId="26" applyFont="1" applyFill="1" applyBorder="1" applyAlignment="1">
      <alignment wrapText="1"/>
    </xf>
    <xf numFmtId="0" fontId="129" fillId="24" borderId="113" xfId="26" applyFont="1" applyFill="1" applyBorder="1" applyAlignment="1">
      <alignment wrapText="1"/>
    </xf>
    <xf numFmtId="0" fontId="102" fillId="77" borderId="113" xfId="26" applyFont="1" applyFill="1" applyBorder="1" applyAlignment="1">
      <alignment wrapText="1"/>
    </xf>
    <xf numFmtId="0" fontId="133" fillId="24" borderId="113" xfId="26" applyFont="1" applyFill="1" applyBorder="1" applyAlignment="1">
      <alignment wrapText="1"/>
    </xf>
    <xf numFmtId="0" fontId="102" fillId="79" borderId="113" xfId="26" applyFont="1" applyFill="1" applyBorder="1" applyAlignment="1">
      <alignment wrapText="1"/>
    </xf>
    <xf numFmtId="0" fontId="140" fillId="24" borderId="113" xfId="26" applyFont="1" applyFill="1" applyBorder="1" applyAlignment="1">
      <alignment wrapText="1"/>
    </xf>
    <xf numFmtId="0" fontId="102" fillId="80" borderId="113" xfId="26" applyFont="1" applyFill="1" applyBorder="1" applyAlignment="1">
      <alignment wrapText="1"/>
    </xf>
    <xf numFmtId="0" fontId="142" fillId="24" borderId="113" xfId="26" applyFont="1" applyFill="1" applyBorder="1" applyAlignment="1">
      <alignment wrapText="1"/>
    </xf>
    <xf numFmtId="0" fontId="60" fillId="3" borderId="0" xfId="7" applyFont="1" applyFill="1" applyBorder="1" applyAlignment="1">
      <alignment vertical="center"/>
    </xf>
    <xf numFmtId="0" fontId="395" fillId="3" borderId="0" xfId="8" applyFont="1" applyFill="1" applyAlignment="1" applyProtection="1">
      <alignment horizontal="left" vertical="center"/>
      <protection locked="0"/>
    </xf>
    <xf numFmtId="0" fontId="396" fillId="3" borderId="0" xfId="1" applyFont="1" applyFill="1" applyAlignment="1">
      <alignment vertical="center"/>
    </xf>
    <xf numFmtId="0" fontId="396" fillId="3" borderId="0" xfId="1" applyFont="1" applyFill="1"/>
    <xf numFmtId="0" fontId="397" fillId="3" borderId="0" xfId="4" applyFont="1" applyFill="1" applyAlignment="1">
      <alignment vertical="center"/>
    </xf>
    <xf numFmtId="0" fontId="283" fillId="107" borderId="0" xfId="0" applyFont="1" applyFill="1" applyAlignment="1">
      <alignment horizontal="right" vertical="center"/>
    </xf>
    <xf numFmtId="0" fontId="248" fillId="0" borderId="0" xfId="25" applyFont="1" applyAlignment="1">
      <alignment horizontal="center" vertical="center"/>
    </xf>
    <xf numFmtId="0" fontId="248" fillId="0" borderId="0" xfId="25" applyFont="1"/>
    <xf numFmtId="0" fontId="400" fillId="0" borderId="0" xfId="25" applyFont="1" applyAlignment="1">
      <alignment horizontal="center" vertical="center"/>
    </xf>
    <xf numFmtId="0" fontId="401" fillId="0" borderId="0" xfId="25" applyFont="1" applyAlignment="1">
      <alignment horizontal="center" vertical="center"/>
    </xf>
    <xf numFmtId="0" fontId="402" fillId="0" borderId="0" xfId="25" applyFont="1" applyAlignment="1">
      <alignment horizontal="center" vertical="center"/>
    </xf>
    <xf numFmtId="0" fontId="403" fillId="0" borderId="0" xfId="25" applyFont="1" applyAlignment="1">
      <alignment horizontal="center" vertical="center"/>
    </xf>
    <xf numFmtId="0" fontId="404" fillId="0" borderId="0" xfId="25" applyFont="1" applyAlignment="1">
      <alignment horizontal="center" vertical="center"/>
    </xf>
    <xf numFmtId="0" fontId="404" fillId="0" borderId="0" xfId="25" applyFont="1"/>
    <xf numFmtId="0" fontId="405" fillId="0" borderId="0" xfId="25" applyFont="1" applyAlignment="1">
      <alignment horizontal="center" vertical="center"/>
    </xf>
    <xf numFmtId="0" fontId="406" fillId="0" borderId="0" xfId="25" applyFont="1" applyAlignment="1">
      <alignment horizontal="center" vertical="center"/>
    </xf>
    <xf numFmtId="0" fontId="407" fillId="0" borderId="0" xfId="25" applyFont="1" applyAlignment="1">
      <alignment horizontal="center" vertical="center"/>
    </xf>
    <xf numFmtId="0" fontId="408" fillId="0" borderId="0" xfId="25" applyFont="1" applyAlignment="1">
      <alignment horizontal="center" vertical="center"/>
    </xf>
    <xf numFmtId="0" fontId="409" fillId="0" borderId="0" xfId="25" applyFont="1" applyAlignment="1">
      <alignment horizontal="center" vertical="center"/>
    </xf>
    <xf numFmtId="0" fontId="300" fillId="0" borderId="0" xfId="25" applyFont="1"/>
    <xf numFmtId="0" fontId="414" fillId="3" borderId="0" xfId="1" applyFont="1" applyFill="1" applyAlignment="1">
      <alignment horizontal="center" vertical="center"/>
    </xf>
    <xf numFmtId="0" fontId="415" fillId="3" borderId="0" xfId="1" applyFont="1" applyFill="1" applyAlignment="1">
      <alignment horizontal="center" vertical="center"/>
    </xf>
    <xf numFmtId="0" fontId="328" fillId="108" borderId="0" xfId="1" applyFont="1" applyFill="1" applyAlignment="1">
      <alignment horizontal="center" vertical="center"/>
    </xf>
    <xf numFmtId="0" fontId="416" fillId="3" borderId="0" xfId="1" applyFont="1" applyFill="1" applyAlignment="1">
      <alignment horizontal="center" vertical="center"/>
    </xf>
    <xf numFmtId="0" fontId="417" fillId="3" borderId="0" xfId="1" applyFont="1" applyFill="1" applyAlignment="1">
      <alignment horizontal="center" vertical="center"/>
    </xf>
    <xf numFmtId="0" fontId="418" fillId="3" borderId="0" xfId="1" applyFont="1" applyFill="1" applyAlignment="1">
      <alignment horizontal="center" vertical="center"/>
    </xf>
    <xf numFmtId="0" fontId="328" fillId="109" borderId="0" xfId="1" applyFont="1" applyFill="1" applyAlignment="1">
      <alignment horizontal="center" vertical="center"/>
    </xf>
    <xf numFmtId="0" fontId="328" fillId="110" borderId="0" xfId="1" applyFont="1" applyFill="1" applyAlignment="1">
      <alignment horizontal="center" vertical="center"/>
    </xf>
    <xf numFmtId="0" fontId="328" fillId="111" borderId="0" xfId="1" applyFont="1" applyFill="1" applyAlignment="1">
      <alignment horizontal="center" vertical="center"/>
    </xf>
    <xf numFmtId="0" fontId="328" fillId="112" borderId="0" xfId="1" applyFont="1" applyFill="1" applyAlignment="1">
      <alignment horizontal="center" vertical="center"/>
    </xf>
    <xf numFmtId="0" fontId="328" fillId="113" borderId="0" xfId="1" applyFont="1" applyFill="1" applyAlignment="1">
      <alignment horizontal="center" vertical="center"/>
    </xf>
    <xf numFmtId="0" fontId="425" fillId="3" borderId="0" xfId="1" applyFont="1" applyFill="1" applyAlignment="1">
      <alignment horizontal="center" vertical="center"/>
    </xf>
    <xf numFmtId="0" fontId="328" fillId="91" borderId="0" xfId="1" applyFont="1" applyFill="1" applyAlignment="1">
      <alignment horizontal="center" vertical="center"/>
    </xf>
    <xf numFmtId="0" fontId="328" fillId="114" borderId="0" xfId="1" applyFont="1" applyFill="1" applyAlignment="1">
      <alignment horizontal="center" vertical="center"/>
    </xf>
    <xf numFmtId="0" fontId="328" fillId="115" borderId="0" xfId="1" applyFont="1" applyFill="1" applyAlignment="1">
      <alignment horizontal="center" vertical="center"/>
    </xf>
    <xf numFmtId="0" fontId="96" fillId="0" borderId="0" xfId="0" applyFont="1" applyAlignment="1">
      <alignment horizontal="center" vertical="center"/>
    </xf>
    <xf numFmtId="0" fontId="43" fillId="9" borderId="0" xfId="2" applyFont="1" applyFill="1"/>
    <xf numFmtId="0" fontId="203" fillId="9" borderId="0" xfId="0" applyFont="1" applyFill="1" applyAlignment="1">
      <alignment horizontal="right" vertical="center"/>
    </xf>
    <xf numFmtId="0" fontId="75" fillId="3" borderId="0" xfId="4" applyFont="1" applyFill="1" applyAlignment="1">
      <alignment horizontal="centerContinuous" vertical="center"/>
    </xf>
    <xf numFmtId="0" fontId="25" fillId="5" borderId="3" xfId="1" applyFont="1" applyFill="1" applyBorder="1" applyAlignment="1" applyProtection="1">
      <alignment horizontal="center" vertical="center"/>
      <protection hidden="1"/>
    </xf>
    <xf numFmtId="0" fontId="22" fillId="3" borderId="0" xfId="1" applyFont="1" applyFill="1" applyAlignment="1" applyProtection="1">
      <alignment horizontal="center" vertical="center"/>
      <protection hidden="1"/>
    </xf>
    <xf numFmtId="0" fontId="12" fillId="3" borderId="0" xfId="1" applyFont="1" applyFill="1" applyAlignment="1" applyProtection="1">
      <alignment horizontal="left" vertical="center"/>
      <protection hidden="1"/>
    </xf>
    <xf numFmtId="0" fontId="76" fillId="3" borderId="0" xfId="1" applyFont="1" applyFill="1" applyAlignment="1" applyProtection="1">
      <alignment horizontal="center" vertical="center"/>
      <protection hidden="1"/>
    </xf>
    <xf numFmtId="0" fontId="76" fillId="3" borderId="0" xfId="1" applyFont="1" applyFill="1" applyAlignment="1" applyProtection="1">
      <alignment horizontal="left" vertical="center"/>
      <protection hidden="1"/>
    </xf>
    <xf numFmtId="0" fontId="12" fillId="3" borderId="0" xfId="1" applyFont="1" applyFill="1" applyAlignment="1" applyProtection="1">
      <alignment horizontal="left" vertical="center" wrapText="1"/>
      <protection hidden="1"/>
    </xf>
    <xf numFmtId="0" fontId="15" fillId="3" borderId="0" xfId="1" applyFont="1" applyFill="1" applyAlignment="1" applyProtection="1">
      <alignment horizontal="left" vertical="center"/>
      <protection hidden="1"/>
    </xf>
    <xf numFmtId="0" fontId="15" fillId="3" borderId="0" xfId="1" applyFont="1" applyFill="1" applyAlignment="1" applyProtection="1">
      <alignment vertical="center" wrapText="1"/>
      <protection hidden="1"/>
    </xf>
    <xf numFmtId="0" fontId="8" fillId="13" borderId="0" xfId="0" applyFont="1" applyFill="1" applyAlignment="1">
      <alignment vertical="center"/>
    </xf>
    <xf numFmtId="0" fontId="52" fillId="3" borderId="0" xfId="0" applyFont="1" applyFill="1" applyAlignment="1">
      <alignment vertical="center"/>
    </xf>
    <xf numFmtId="0" fontId="12" fillId="3" borderId="0" xfId="1" applyFont="1" applyFill="1" applyAlignment="1" applyProtection="1">
      <alignment vertical="center" wrapText="1"/>
      <protection hidden="1"/>
    </xf>
    <xf numFmtId="0" fontId="19" fillId="3" borderId="0" xfId="1" applyFont="1" applyFill="1" applyAlignment="1" applyProtection="1">
      <alignment horizontal="left" vertical="center"/>
      <protection hidden="1"/>
    </xf>
    <xf numFmtId="0" fontId="79" fillId="3" borderId="0" xfId="1" applyFont="1" applyFill="1" applyAlignment="1" applyProtection="1">
      <alignment horizontal="center" vertical="center"/>
      <protection hidden="1"/>
    </xf>
    <xf numFmtId="0" fontId="79" fillId="3" borderId="0" xfId="1" applyFont="1" applyFill="1" applyAlignment="1" applyProtection="1">
      <alignment horizontal="left" vertical="center"/>
      <protection hidden="1"/>
    </xf>
    <xf numFmtId="0" fontId="439" fillId="10" borderId="0" xfId="8" applyFont="1" applyFill="1" applyAlignment="1">
      <alignment horizontal="left" vertical="center"/>
    </xf>
    <xf numFmtId="0" fontId="27" fillId="60" borderId="119" xfId="1" applyFont="1" applyFill="1" applyBorder="1" applyAlignment="1">
      <alignment horizontal="center" vertical="center" wrapText="1"/>
    </xf>
    <xf numFmtId="0" fontId="399" fillId="0" borderId="119" xfId="25" applyFont="1" applyBorder="1" applyAlignment="1">
      <alignment horizontal="center" vertical="center"/>
    </xf>
    <xf numFmtId="0" fontId="399" fillId="0" borderId="120" xfId="25" applyFont="1" applyBorder="1" applyAlignment="1">
      <alignment horizontal="center" vertical="center"/>
    </xf>
    <xf numFmtId="0" fontId="399" fillId="0" borderId="119" xfId="25" quotePrefix="1" applyFont="1" applyBorder="1" applyAlignment="1">
      <alignment horizontal="center" vertical="center"/>
    </xf>
    <xf numFmtId="0" fontId="399" fillId="0" borderId="118" xfId="25" applyFont="1" applyBorder="1" applyAlignment="1">
      <alignment horizontal="center" vertical="center"/>
    </xf>
    <xf numFmtId="0" fontId="399" fillId="0" borderId="117" xfId="25" applyFont="1" applyBorder="1" applyAlignment="1">
      <alignment horizontal="center" vertical="center"/>
    </xf>
    <xf numFmtId="0" fontId="399" fillId="0" borderId="118" xfId="25" quotePrefix="1" applyFont="1" applyBorder="1" applyAlignment="1">
      <alignment horizontal="center" vertical="center"/>
    </xf>
    <xf numFmtId="0" fontId="400" fillId="0" borderId="118" xfId="25" applyFont="1" applyBorder="1" applyAlignment="1">
      <alignment horizontal="center" vertical="center"/>
    </xf>
    <xf numFmtId="0" fontId="400" fillId="0" borderId="117" xfId="25" applyFont="1" applyBorder="1" applyAlignment="1">
      <alignment horizontal="center" vertical="center"/>
    </xf>
    <xf numFmtId="0" fontId="401" fillId="0" borderId="118" xfId="25" applyFont="1" applyBorder="1" applyAlignment="1">
      <alignment horizontal="center" vertical="center"/>
    </xf>
    <xf numFmtId="0" fontId="401" fillId="0" borderId="117" xfId="25" applyFont="1" applyBorder="1" applyAlignment="1">
      <alignment horizontal="center" vertical="center"/>
    </xf>
    <xf numFmtId="0" fontId="402" fillId="0" borderId="118" xfId="25" applyFont="1" applyBorder="1" applyAlignment="1">
      <alignment horizontal="center" vertical="center"/>
    </xf>
    <xf numFmtId="0" fontId="402" fillId="0" borderId="117" xfId="25" applyFont="1" applyBorder="1" applyAlignment="1">
      <alignment horizontal="center" vertical="center"/>
    </xf>
    <xf numFmtId="0" fontId="403" fillId="0" borderId="118" xfId="25" applyFont="1" applyBorder="1" applyAlignment="1">
      <alignment horizontal="center" vertical="center"/>
    </xf>
    <xf numFmtId="0" fontId="403" fillId="0" borderId="117" xfId="25" applyFont="1" applyBorder="1" applyAlignment="1">
      <alignment horizontal="center" vertical="center"/>
    </xf>
    <xf numFmtId="0" fontId="36" fillId="0" borderId="118" xfId="1" applyFont="1" applyBorder="1" applyAlignment="1">
      <alignment vertical="center"/>
    </xf>
    <xf numFmtId="0" fontId="36" fillId="0" borderId="117" xfId="1" applyFont="1" applyBorder="1" applyAlignment="1">
      <alignment vertical="center"/>
    </xf>
    <xf numFmtId="0" fontId="403" fillId="0" borderId="119" xfId="25" applyFont="1" applyBorder="1" applyAlignment="1">
      <alignment horizontal="center" vertical="center"/>
    </xf>
    <xf numFmtId="0" fontId="400" fillId="0" borderId="119" xfId="25" applyFont="1" applyBorder="1" applyAlignment="1">
      <alignment horizontal="center" vertical="center"/>
    </xf>
    <xf numFmtId="0" fontId="401" fillId="0" borderId="119" xfId="25" applyFont="1" applyBorder="1" applyAlignment="1">
      <alignment horizontal="center" vertical="center"/>
    </xf>
    <xf numFmtId="0" fontId="402" fillId="0" borderId="119" xfId="25" applyFont="1" applyBorder="1" applyAlignment="1">
      <alignment horizontal="center" vertical="center"/>
    </xf>
    <xf numFmtId="0" fontId="9" fillId="0" borderId="118" xfId="1" applyBorder="1" applyAlignment="1">
      <alignment vertical="center"/>
    </xf>
    <xf numFmtId="0" fontId="9" fillId="0" borderId="117" xfId="1" applyBorder="1" applyAlignment="1">
      <alignment vertical="center"/>
    </xf>
    <xf numFmtId="0" fontId="27" fillId="0" borderId="118" xfId="1" applyFont="1" applyBorder="1" applyAlignment="1">
      <alignment vertical="center"/>
    </xf>
    <xf numFmtId="0" fontId="389" fillId="0" borderId="117" xfId="1" applyFont="1" applyBorder="1" applyAlignment="1">
      <alignment horizontal="center" vertical="center"/>
    </xf>
    <xf numFmtId="0" fontId="27" fillId="0" borderId="117" xfId="1" applyFont="1" applyBorder="1" applyAlignment="1">
      <alignment vertical="center"/>
    </xf>
    <xf numFmtId="0" fontId="200" fillId="107" borderId="0" xfId="25" applyFont="1" applyFill="1" applyAlignment="1">
      <alignment vertical="center"/>
    </xf>
    <xf numFmtId="0" fontId="334" fillId="107" borderId="0" xfId="25" applyFont="1" applyFill="1" applyAlignment="1">
      <alignment vertical="center"/>
    </xf>
    <xf numFmtId="0" fontId="97" fillId="24" borderId="122" xfId="26" applyFill="1" applyBorder="1" applyAlignment="1">
      <alignment vertical="center"/>
    </xf>
    <xf numFmtId="0" fontId="441" fillId="7" borderId="0" xfId="1" applyFont="1" applyFill="1" applyBorder="1" applyAlignment="1">
      <alignment vertical="center"/>
    </xf>
    <xf numFmtId="0" fontId="440" fillId="7" borderId="0" xfId="1" applyFont="1" applyFill="1" applyBorder="1" applyAlignment="1">
      <alignment vertical="center"/>
    </xf>
    <xf numFmtId="0" fontId="325" fillId="7" borderId="0" xfId="1" applyFont="1" applyFill="1" applyBorder="1" applyAlignment="1">
      <alignment vertical="center"/>
    </xf>
    <xf numFmtId="0" fontId="9" fillId="117" borderId="0" xfId="1" applyFill="1"/>
    <xf numFmtId="0" fontId="9" fillId="9" borderId="0" xfId="1" applyFill="1"/>
    <xf numFmtId="0" fontId="20" fillId="9" borderId="0" xfId="1" applyFont="1" applyFill="1" applyAlignment="1">
      <alignment vertical="center"/>
    </xf>
    <xf numFmtId="0" fontId="20" fillId="9" borderId="0" xfId="1" applyFont="1" applyFill="1"/>
    <xf numFmtId="0" fontId="30" fillId="3" borderId="14" xfId="1" applyFont="1" applyFill="1" applyBorder="1" applyAlignment="1" applyProtection="1">
      <alignment horizontal="center" vertical="center"/>
      <protection hidden="1"/>
    </xf>
    <xf numFmtId="0" fontId="443" fillId="60" borderId="14" xfId="3" applyFont="1" applyFill="1" applyBorder="1" applyAlignment="1">
      <alignment horizontal="center" vertical="center"/>
    </xf>
    <xf numFmtId="3" fontId="37" fillId="2" borderId="14" xfId="3" applyNumberFormat="1" applyFont="1" applyFill="1" applyBorder="1" applyAlignment="1" applyProtection="1">
      <alignment horizontal="center" vertical="center"/>
      <protection locked="0"/>
    </xf>
    <xf numFmtId="0" fontId="15" fillId="3" borderId="14" xfId="1" applyFont="1" applyFill="1" applyBorder="1" applyAlignment="1" applyProtection="1">
      <alignment horizontal="center" vertical="center" wrapText="1"/>
      <protection hidden="1"/>
    </xf>
    <xf numFmtId="0" fontId="15" fillId="3" borderId="124" xfId="1" applyFont="1" applyFill="1" applyBorder="1" applyAlignment="1" applyProtection="1">
      <alignment horizontal="center" vertical="center" wrapText="1"/>
      <protection hidden="1"/>
    </xf>
    <xf numFmtId="0" fontId="9" fillId="3" borderId="0" xfId="1" applyFill="1"/>
    <xf numFmtId="0" fontId="20" fillId="3" borderId="0" xfId="1" applyFont="1" applyFill="1" applyAlignment="1">
      <alignment vertical="center"/>
    </xf>
    <xf numFmtId="0" fontId="20" fillId="3" borderId="0" xfId="1" applyFont="1" applyFill="1"/>
    <xf numFmtId="0" fontId="445" fillId="3" borderId="0" xfId="49" applyFont="1" applyFill="1" applyAlignment="1">
      <alignment horizontal="center" vertical="center"/>
    </xf>
    <xf numFmtId="0" fontId="46" fillId="3" borderId="0" xfId="1" applyFont="1" applyFill="1" applyAlignment="1" applyProtection="1">
      <alignment horizontal="center" vertical="center" wrapText="1"/>
      <protection hidden="1"/>
    </xf>
    <xf numFmtId="0" fontId="446" fillId="3" borderId="0" xfId="1" applyFont="1" applyFill="1" applyAlignment="1" applyProtection="1">
      <alignment horizontal="center" vertical="center" wrapText="1"/>
      <protection hidden="1"/>
    </xf>
    <xf numFmtId="0" fontId="30" fillId="3" borderId="0" xfId="1" applyFont="1" applyFill="1" applyAlignment="1" applyProtection="1">
      <alignment horizontal="right" vertical="center"/>
      <protection hidden="1"/>
    </xf>
    <xf numFmtId="0" fontId="9" fillId="0" borderId="0" xfId="1" applyAlignment="1">
      <alignment horizontal="center"/>
    </xf>
    <xf numFmtId="3" fontId="46" fillId="3" borderId="0" xfId="3" applyNumberFormat="1" applyFont="1" applyFill="1" applyAlignment="1" applyProtection="1">
      <alignment horizontal="center" vertical="center"/>
      <protection locked="0"/>
    </xf>
    <xf numFmtId="189" fontId="446" fillId="3" borderId="0" xfId="3" applyNumberFormat="1" applyFont="1" applyFill="1" applyAlignment="1" applyProtection="1">
      <alignment horizontal="center" vertical="center"/>
      <protection locked="0"/>
    </xf>
    <xf numFmtId="165" fontId="30" fillId="3" borderId="0" xfId="1" applyNumberFormat="1" applyFont="1" applyFill="1" applyAlignment="1">
      <alignment horizontal="center" vertical="center"/>
    </xf>
    <xf numFmtId="0" fontId="12" fillId="3" borderId="0" xfId="1" applyFont="1" applyFill="1" applyAlignment="1">
      <alignment horizontal="left" vertical="center"/>
    </xf>
    <xf numFmtId="0" fontId="15" fillId="3" borderId="0" xfId="1" applyFont="1" applyFill="1" applyAlignment="1">
      <alignment horizontal="center" vertical="center"/>
    </xf>
    <xf numFmtId="3" fontId="42" fillId="2" borderId="0" xfId="3" applyNumberFormat="1" applyFont="1" applyFill="1" applyAlignment="1" applyProtection="1">
      <alignment horizontal="left" vertical="center"/>
      <protection locked="0"/>
    </xf>
    <xf numFmtId="0" fontId="13" fillId="9" borderId="0" xfId="1" applyFont="1" applyFill="1" applyAlignment="1">
      <alignment horizontal="left" vertical="center"/>
    </xf>
    <xf numFmtId="0" fontId="24" fillId="3" borderId="0" xfId="1" applyFont="1" applyFill="1" applyAlignment="1">
      <alignment horizontal="left"/>
    </xf>
    <xf numFmtId="0" fontId="448" fillId="24" borderId="18" xfId="1" applyFont="1" applyFill="1" applyBorder="1" applyAlignment="1">
      <alignment horizontal="center" vertical="center"/>
    </xf>
    <xf numFmtId="0" fontId="20" fillId="3" borderId="0" xfId="1" applyFont="1" applyFill="1" applyAlignment="1" applyProtection="1">
      <alignment horizontal="left" vertical="center"/>
      <protection hidden="1"/>
    </xf>
    <xf numFmtId="191" fontId="443" fillId="60" borderId="0" xfId="3" applyNumberFormat="1" applyFont="1" applyFill="1" applyAlignment="1">
      <alignment horizontal="center" vertical="center"/>
    </xf>
    <xf numFmtId="3" fontId="37" fillId="2" borderId="0" xfId="3" applyNumberFormat="1" applyFont="1" applyFill="1" applyAlignment="1" applyProtection="1">
      <alignment horizontal="center" vertical="center"/>
      <protection locked="0"/>
    </xf>
    <xf numFmtId="191" fontId="18" fillId="3" borderId="0" xfId="3" applyNumberFormat="1" applyFont="1" applyFill="1" applyAlignment="1">
      <alignment horizontal="center" vertical="center"/>
    </xf>
    <xf numFmtId="165" fontId="30" fillId="3" borderId="0" xfId="3" applyNumberFormat="1" applyFont="1" applyFill="1" applyAlignment="1">
      <alignment horizontal="center" vertical="center"/>
    </xf>
    <xf numFmtId="0" fontId="20" fillId="3" borderId="0" xfId="1" applyFont="1" applyFill="1" applyAlignment="1">
      <alignment horizontal="center" vertical="center"/>
    </xf>
    <xf numFmtId="0" fontId="21" fillId="3" borderId="0" xfId="5" applyFont="1" applyFill="1" applyAlignment="1" applyProtection="1">
      <alignment horizontal="left"/>
    </xf>
    <xf numFmtId="0" fontId="449" fillId="3" borderId="0" xfId="49" applyFont="1" applyFill="1" applyAlignment="1">
      <alignment horizontal="center" vertical="center"/>
    </xf>
    <xf numFmtId="0" fontId="21" fillId="3" borderId="0" xfId="5" applyFont="1" applyFill="1" applyAlignment="1" applyProtection="1">
      <alignment horizontal="left" vertical="center"/>
    </xf>
    <xf numFmtId="172" fontId="30" fillId="3" borderId="0" xfId="3" applyNumberFormat="1" applyFont="1" applyFill="1" applyAlignment="1">
      <alignment horizontal="center" vertical="center"/>
    </xf>
    <xf numFmtId="0" fontId="450" fillId="3" borderId="0" xfId="1" applyFont="1" applyFill="1" applyAlignment="1">
      <alignment horizontal="left" vertical="center"/>
    </xf>
    <xf numFmtId="0" fontId="21" fillId="3" borderId="0" xfId="5" applyFont="1" applyFill="1" applyAlignment="1">
      <alignment horizontal="left"/>
    </xf>
    <xf numFmtId="0" fontId="21" fillId="3" borderId="0" xfId="5" applyFont="1" applyFill="1" applyAlignment="1">
      <alignment horizontal="left" vertical="center"/>
    </xf>
    <xf numFmtId="0" fontId="24" fillId="3" borderId="0" xfId="1" applyFont="1" applyFill="1" applyAlignment="1">
      <alignment horizontal="left" vertical="center"/>
    </xf>
    <xf numFmtId="192" fontId="451" fillId="118" borderId="0" xfId="3" applyNumberFormat="1" applyFont="1" applyFill="1" applyAlignment="1">
      <alignment horizontal="center" vertical="center"/>
    </xf>
    <xf numFmtId="0" fontId="262" fillId="3" borderId="0" xfId="1" applyFont="1" applyFill="1" applyAlignment="1">
      <alignment vertical="center"/>
    </xf>
    <xf numFmtId="0" fontId="15" fillId="3" borderId="0" xfId="1" applyFont="1" applyFill="1" applyAlignment="1">
      <alignment vertical="center"/>
    </xf>
    <xf numFmtId="0" fontId="24" fillId="0" borderId="0" xfId="1" applyFont="1" applyAlignment="1">
      <alignment vertical="center"/>
    </xf>
    <xf numFmtId="0" fontId="64" fillId="0" borderId="0" xfId="50" applyFont="1" applyAlignment="1">
      <alignment vertical="center"/>
    </xf>
    <xf numFmtId="191" fontId="443" fillId="119" borderId="0" xfId="3" applyNumberFormat="1" applyFont="1" applyFill="1" applyAlignment="1">
      <alignment horizontal="center" vertical="center"/>
    </xf>
    <xf numFmtId="0" fontId="372" fillId="0" borderId="0" xfId="1" applyFont="1" applyAlignment="1">
      <alignment horizontal="center" vertical="center"/>
    </xf>
    <xf numFmtId="0" fontId="15" fillId="0" borderId="0" xfId="1" applyFont="1" applyAlignment="1">
      <alignment horizontal="center" vertical="center"/>
    </xf>
    <xf numFmtId="0" fontId="281" fillId="3" borderId="0" xfId="1" applyFont="1" applyFill="1" applyAlignment="1">
      <alignment vertical="center"/>
    </xf>
    <xf numFmtId="49" fontId="15" fillId="0" borderId="130" xfId="1" applyNumberFormat="1" applyFont="1" applyBorder="1" applyAlignment="1">
      <alignment horizontal="center" vertical="center" wrapText="1"/>
    </xf>
    <xf numFmtId="49" fontId="15" fillId="0" borderId="131" xfId="1" applyNumberFormat="1" applyFont="1" applyBorder="1" applyAlignment="1">
      <alignment horizontal="center" vertical="center" wrapText="1"/>
    </xf>
    <xf numFmtId="49" fontId="15" fillId="0" borderId="132" xfId="1" applyNumberFormat="1" applyFont="1" applyBorder="1" applyAlignment="1">
      <alignment horizontal="center" vertical="center" wrapText="1"/>
    </xf>
    <xf numFmtId="49" fontId="12" fillId="0" borderId="133" xfId="1" applyNumberFormat="1" applyFont="1" applyBorder="1" applyAlignment="1">
      <alignment vertical="center" wrapText="1"/>
    </xf>
    <xf numFmtId="49" fontId="20" fillId="0" borderId="130" xfId="1" applyNumberFormat="1" applyFont="1" applyBorder="1" applyAlignment="1">
      <alignment horizontal="center" vertical="center" wrapText="1"/>
    </xf>
    <xf numFmtId="49" fontId="20" fillId="0" borderId="131" xfId="1" applyNumberFormat="1" applyFont="1" applyBorder="1" applyAlignment="1">
      <alignment horizontal="center" vertical="center" wrapText="1"/>
    </xf>
    <xf numFmtId="49" fontId="20" fillId="0" borderId="132" xfId="1" applyNumberFormat="1" applyFont="1" applyBorder="1" applyAlignment="1">
      <alignment horizontal="center" vertical="center" wrapText="1"/>
    </xf>
    <xf numFmtId="49" fontId="15" fillId="0" borderId="133" xfId="1" applyNumberFormat="1" applyFont="1" applyBorder="1" applyAlignment="1">
      <alignment vertical="center" wrapText="1"/>
    </xf>
    <xf numFmtId="49" fontId="12" fillId="0" borderId="134" xfId="1" applyNumberFormat="1" applyFont="1" applyBorder="1" applyAlignment="1">
      <alignment vertical="center" wrapText="1"/>
    </xf>
    <xf numFmtId="49" fontId="20" fillId="0" borderId="135" xfId="1" applyNumberFormat="1" applyFont="1" applyBorder="1" applyAlignment="1">
      <alignment horizontal="center" vertical="center" wrapText="1"/>
    </xf>
    <xf numFmtId="49" fontId="20" fillId="0" borderId="136" xfId="1" applyNumberFormat="1" applyFont="1" applyBorder="1" applyAlignment="1">
      <alignment horizontal="center" vertical="center" wrapText="1"/>
    </xf>
    <xf numFmtId="49" fontId="20" fillId="0" borderId="137" xfId="1" applyNumberFormat="1" applyFont="1" applyBorder="1" applyAlignment="1">
      <alignment horizontal="center" vertical="center" wrapText="1"/>
    </xf>
    <xf numFmtId="0" fontId="61" fillId="3" borderId="0" xfId="1" applyFont="1" applyFill="1" applyAlignment="1">
      <alignment vertical="center"/>
    </xf>
    <xf numFmtId="0" fontId="455" fillId="0" borderId="0" xfId="1" applyFont="1" applyAlignment="1">
      <alignment horizontal="left" vertical="center"/>
    </xf>
    <xf numFmtId="0" fontId="7" fillId="0" borderId="0" xfId="51"/>
    <xf numFmtId="0" fontId="7" fillId="3" borderId="0" xfId="51" applyFill="1"/>
    <xf numFmtId="0" fontId="7" fillId="10" borderId="0" xfId="51" applyFill="1"/>
    <xf numFmtId="0" fontId="9" fillId="3" borderId="0" xfId="25" applyFill="1"/>
    <xf numFmtId="0" fontId="290" fillId="64" borderId="138" xfId="46" applyFont="1" applyFill="1" applyBorder="1" applyAlignment="1">
      <alignment horizontal="centerContinuous" vertical="center" wrapText="1"/>
    </xf>
    <xf numFmtId="0" fontId="290" fillId="64" borderId="139" xfId="46" applyFont="1" applyFill="1" applyBorder="1" applyAlignment="1">
      <alignment horizontal="centerContinuous" vertical="center" wrapText="1"/>
    </xf>
    <xf numFmtId="0" fontId="361" fillId="64" borderId="139" xfId="46" applyFont="1" applyFill="1" applyBorder="1" applyAlignment="1">
      <alignment horizontal="centerContinuous" vertical="center" wrapText="1"/>
    </xf>
    <xf numFmtId="0" fontId="362" fillId="64" borderId="139" xfId="47" applyFont="1" applyFill="1" applyBorder="1" applyAlignment="1">
      <alignment horizontal="centerContinuous" vertical="center" wrapText="1"/>
    </xf>
    <xf numFmtId="0" fontId="362" fillId="64" borderId="140" xfId="47" applyFont="1" applyFill="1" applyBorder="1" applyAlignment="1">
      <alignment horizontal="centerContinuous" vertical="center" wrapText="1"/>
    </xf>
    <xf numFmtId="0" fontId="360" fillId="3" borderId="0" xfId="1" applyFont="1" applyFill="1" applyAlignment="1">
      <alignment vertical="center"/>
    </xf>
    <xf numFmtId="0" fontId="36" fillId="3" borderId="0" xfId="1" applyFont="1" applyFill="1" applyAlignment="1">
      <alignment vertical="center"/>
    </xf>
    <xf numFmtId="0" fontId="354" fillId="3" borderId="0" xfId="25" applyFont="1" applyFill="1"/>
    <xf numFmtId="0" fontId="300" fillId="3" borderId="0" xfId="25" applyFont="1" applyFill="1"/>
    <xf numFmtId="0" fontId="398" fillId="3" borderId="0" xfId="25" applyFont="1" applyFill="1" applyAlignment="1">
      <alignment horizontal="right" vertical="center"/>
    </xf>
    <xf numFmtId="0" fontId="356" fillId="0" borderId="141" xfId="25" applyFont="1" applyBorder="1" applyAlignment="1">
      <alignment horizontal="center" vertical="center" wrapText="1"/>
    </xf>
    <xf numFmtId="0" fontId="378" fillId="3" borderId="0" xfId="25" applyFont="1" applyFill="1" applyAlignment="1">
      <alignment horizontal="right"/>
    </xf>
    <xf numFmtId="0" fontId="248" fillId="0" borderId="141" xfId="25" applyFont="1" applyBorder="1" applyAlignment="1">
      <alignment horizontal="center" vertical="center"/>
    </xf>
    <xf numFmtId="0" fontId="410" fillId="3" borderId="0" xfId="25" applyFont="1" applyFill="1" applyAlignment="1">
      <alignment horizontal="right" vertical="center"/>
    </xf>
    <xf numFmtId="0" fontId="400" fillId="0" borderId="120" xfId="25" applyFont="1" applyBorder="1" applyAlignment="1">
      <alignment horizontal="center" vertical="center"/>
    </xf>
    <xf numFmtId="0" fontId="400" fillId="0" borderId="141" xfId="25" applyFont="1" applyBorder="1" applyAlignment="1">
      <alignment horizontal="center" vertical="center"/>
    </xf>
    <xf numFmtId="0" fontId="401" fillId="0" borderId="141" xfId="25" applyFont="1" applyBorder="1" applyAlignment="1">
      <alignment horizontal="center" vertical="center"/>
    </xf>
    <xf numFmtId="0" fontId="401" fillId="0" borderId="120" xfId="25" applyFont="1" applyBorder="1" applyAlignment="1">
      <alignment horizontal="center" vertical="center"/>
    </xf>
    <xf numFmtId="0" fontId="402" fillId="0" borderId="141" xfId="25" applyFont="1" applyBorder="1" applyAlignment="1">
      <alignment horizontal="center" vertical="center"/>
    </xf>
    <xf numFmtId="0" fontId="402" fillId="0" borderId="120" xfId="25" applyFont="1" applyBorder="1" applyAlignment="1">
      <alignment horizontal="center" vertical="center"/>
    </xf>
    <xf numFmtId="0" fontId="403" fillId="0" borderId="141" xfId="25" applyFont="1" applyBorder="1" applyAlignment="1">
      <alignment horizontal="center" vertical="center"/>
    </xf>
    <xf numFmtId="0" fontId="403" fillId="0" borderId="120" xfId="25" applyFont="1" applyBorder="1" applyAlignment="1">
      <alignment horizontal="center" vertical="center"/>
    </xf>
    <xf numFmtId="0" fontId="357" fillId="0" borderId="141" xfId="25" applyFont="1" applyBorder="1" applyAlignment="1">
      <alignment horizontal="center" vertical="center" wrapText="1"/>
    </xf>
    <xf numFmtId="0" fontId="404" fillId="0" borderId="141" xfId="25" applyFont="1" applyBorder="1" applyAlignment="1">
      <alignment horizontal="center" vertical="center"/>
    </xf>
    <xf numFmtId="0" fontId="405" fillId="0" borderId="141" xfId="25" applyFont="1" applyBorder="1" applyAlignment="1">
      <alignment horizontal="center" vertical="center"/>
    </xf>
    <xf numFmtId="0" fontId="405" fillId="0" borderId="142" xfId="25" applyFont="1" applyBorder="1" applyAlignment="1">
      <alignment horizontal="center" vertical="center"/>
    </xf>
    <xf numFmtId="0" fontId="404" fillId="0" borderId="143" xfId="25" applyFont="1" applyBorder="1"/>
    <xf numFmtId="0" fontId="406" fillId="0" borderId="141" xfId="25" applyFont="1" applyBorder="1" applyAlignment="1">
      <alignment horizontal="center" vertical="center"/>
    </xf>
    <xf numFmtId="0" fontId="407" fillId="0" borderId="141" xfId="25" applyFont="1" applyBorder="1" applyAlignment="1">
      <alignment horizontal="center" vertical="center"/>
    </xf>
    <xf numFmtId="0" fontId="377" fillId="3" borderId="0" xfId="1" applyFont="1" applyFill="1" applyAlignment="1">
      <alignment vertical="center"/>
    </xf>
    <xf numFmtId="0" fontId="408" fillId="0" borderId="141" xfId="25" applyFont="1" applyBorder="1" applyAlignment="1">
      <alignment horizontal="center" vertical="center"/>
    </xf>
    <xf numFmtId="0" fontId="355" fillId="3" borderId="0" xfId="25" applyFont="1" applyFill="1" applyAlignment="1">
      <alignment horizontal="left"/>
    </xf>
    <xf numFmtId="0" fontId="400" fillId="0" borderId="142" xfId="25" applyFont="1" applyBorder="1" applyAlignment="1">
      <alignment horizontal="center" vertical="center"/>
    </xf>
    <xf numFmtId="0" fontId="248" fillId="3" borderId="0" xfId="25" applyFont="1" applyFill="1"/>
    <xf numFmtId="0" fontId="248" fillId="0" borderId="143" xfId="25" applyFont="1" applyBorder="1"/>
    <xf numFmtId="0" fontId="248" fillId="3" borderId="0" xfId="25" applyFont="1" applyFill="1" applyAlignment="1">
      <alignment horizontal="right"/>
    </xf>
    <xf numFmtId="0" fontId="213" fillId="3" borderId="0" xfId="25" applyFont="1" applyFill="1"/>
    <xf numFmtId="0" fontId="411" fillId="3" borderId="0" xfId="25" applyFont="1" applyFill="1" applyAlignment="1">
      <alignment horizontal="center" vertical="center"/>
    </xf>
    <xf numFmtId="0" fontId="23" fillId="3" borderId="0" xfId="1" applyFont="1" applyFill="1" applyAlignment="1">
      <alignment vertical="center"/>
    </xf>
    <xf numFmtId="0" fontId="359" fillId="3" borderId="0" xfId="1" applyFont="1" applyFill="1" applyAlignment="1">
      <alignment vertical="center"/>
    </xf>
    <xf numFmtId="0" fontId="412" fillId="3" borderId="0" xfId="1" applyFont="1" applyFill="1" applyAlignment="1">
      <alignment horizontal="center" vertical="center"/>
    </xf>
    <xf numFmtId="0" fontId="413" fillId="3" borderId="0" xfId="1" applyFont="1" applyFill="1" applyAlignment="1">
      <alignment horizontal="center" vertical="center"/>
    </xf>
    <xf numFmtId="0" fontId="419" fillId="3" borderId="0" xfId="1" applyFont="1" applyFill="1" applyAlignment="1">
      <alignment horizontal="center" vertical="center"/>
    </xf>
    <xf numFmtId="0" fontId="31" fillId="3" borderId="0" xfId="1" applyFont="1" applyFill="1" applyAlignment="1">
      <alignment horizontal="center" vertical="center"/>
    </xf>
    <xf numFmtId="0" fontId="420" fillId="3" borderId="0" xfId="1" applyFont="1" applyFill="1" applyAlignment="1">
      <alignment horizontal="center" vertical="center"/>
    </xf>
    <xf numFmtId="0" fontId="421" fillId="3" borderId="0" xfId="1" applyFont="1" applyFill="1" applyAlignment="1">
      <alignment horizontal="center" vertical="center"/>
    </xf>
    <xf numFmtId="0" fontId="422" fillId="3" borderId="0" xfId="1" applyFont="1" applyFill="1" applyAlignment="1">
      <alignment horizontal="center" vertical="center"/>
    </xf>
    <xf numFmtId="0" fontId="423" fillId="3" borderId="0" xfId="1" applyFont="1" applyFill="1" applyAlignment="1">
      <alignment horizontal="center" vertical="center"/>
    </xf>
    <xf numFmtId="0" fontId="424" fillId="3" borderId="0" xfId="1" applyFont="1" applyFill="1" applyAlignment="1">
      <alignment horizontal="center" vertical="center"/>
    </xf>
    <xf numFmtId="0" fontId="426" fillId="3" borderId="0" xfId="1" applyFont="1" applyFill="1" applyAlignment="1">
      <alignment horizontal="center" vertical="center"/>
    </xf>
    <xf numFmtId="0" fontId="427" fillId="3" borderId="0" xfId="1" applyFont="1" applyFill="1" applyAlignment="1">
      <alignment horizontal="center" vertical="center"/>
    </xf>
    <xf numFmtId="0" fontId="428" fillId="3" borderId="0" xfId="1" applyFont="1" applyFill="1" applyAlignment="1">
      <alignment horizontal="center" vertical="center"/>
    </xf>
    <xf numFmtId="0" fontId="429" fillId="3" borderId="0" xfId="1" applyFont="1" applyFill="1" applyAlignment="1">
      <alignment horizontal="center" vertical="center"/>
    </xf>
    <xf numFmtId="0" fontId="430" fillId="3" borderId="0" xfId="1" applyFont="1" applyFill="1" applyAlignment="1">
      <alignment horizontal="center" vertical="center"/>
    </xf>
    <xf numFmtId="0" fontId="431" fillId="3" borderId="0" xfId="1" applyFont="1" applyFill="1" applyAlignment="1">
      <alignment horizontal="center" vertical="center"/>
    </xf>
    <xf numFmtId="0" fontId="432" fillId="3" borderId="0" xfId="1" applyFont="1" applyFill="1" applyAlignment="1">
      <alignment horizontal="center" vertical="center"/>
    </xf>
    <xf numFmtId="0" fontId="433" fillId="3" borderId="0" xfId="1" applyFont="1" applyFill="1" applyAlignment="1">
      <alignment horizontal="center" vertical="center"/>
    </xf>
    <xf numFmtId="0" fontId="434" fillId="3" borderId="0" xfId="1" applyFont="1" applyFill="1" applyAlignment="1">
      <alignment horizontal="center" vertical="center"/>
    </xf>
    <xf numFmtId="0" fontId="27" fillId="3" borderId="0" xfId="1" applyFont="1" applyFill="1" applyAlignment="1">
      <alignment vertical="center"/>
    </xf>
    <xf numFmtId="0" fontId="435" fillId="3" borderId="0" xfId="1" applyFont="1" applyFill="1" applyAlignment="1">
      <alignment horizontal="center" vertical="center"/>
    </xf>
    <xf numFmtId="0" fontId="436" fillId="3" borderId="0" xfId="1" applyFont="1" applyFill="1" applyAlignment="1">
      <alignment horizontal="center" vertical="center"/>
    </xf>
    <xf numFmtId="0" fontId="411" fillId="3" borderId="0" xfId="1" applyFont="1" applyFill="1"/>
    <xf numFmtId="0" fontId="50" fillId="121" borderId="0" xfId="25" applyFont="1" applyFill="1" applyAlignment="1">
      <alignment horizontal="center" vertical="center"/>
    </xf>
    <xf numFmtId="0" fontId="339" fillId="3" borderId="0" xfId="52" applyFont="1" applyFill="1" applyAlignment="1">
      <alignment horizontal="left" vertical="center"/>
    </xf>
    <xf numFmtId="0" fontId="17" fillId="3" borderId="0" xfId="52" applyFill="1" applyAlignment="1">
      <alignment horizontal="left" vertical="center"/>
    </xf>
    <xf numFmtId="0" fontId="17" fillId="3" borderId="0" xfId="52" applyFill="1"/>
    <xf numFmtId="0" fontId="339" fillId="3" borderId="0" xfId="52" applyFont="1" applyFill="1" applyAlignment="1">
      <alignment vertical="center"/>
    </xf>
    <xf numFmtId="0" fontId="348" fillId="5" borderId="0" xfId="52" applyFont="1" applyFill="1" applyAlignment="1">
      <alignment vertical="center"/>
    </xf>
    <xf numFmtId="0" fontId="20" fillId="3" borderId="0" xfId="25" applyFont="1" applyFill="1" applyAlignment="1">
      <alignment vertical="center"/>
    </xf>
    <xf numFmtId="0" fontId="92" fillId="121" borderId="0" xfId="25" applyFont="1" applyFill="1" applyAlignment="1">
      <alignment horizontal="center" vertical="center"/>
    </xf>
    <xf numFmtId="0" fontId="50" fillId="85" borderId="19" xfId="1" applyFont="1" applyFill="1" applyBorder="1" applyAlignment="1">
      <alignment vertical="center"/>
    </xf>
    <xf numFmtId="0" fontId="50" fillId="85" borderId="0" xfId="1" applyFont="1" applyFill="1" applyAlignment="1">
      <alignment vertical="center"/>
    </xf>
    <xf numFmtId="0" fontId="12" fillId="5" borderId="145" xfId="1" applyFont="1" applyFill="1" applyBorder="1" applyAlignment="1">
      <alignment horizontal="center" vertical="center" wrapText="1"/>
    </xf>
    <xf numFmtId="0" fontId="12" fillId="5" borderId="0" xfId="1" applyFont="1" applyFill="1" applyAlignment="1">
      <alignment horizontal="center" vertical="center" wrapText="1"/>
    </xf>
    <xf numFmtId="0" fontId="9" fillId="5" borderId="147" xfId="1" applyFill="1" applyBorder="1" applyAlignment="1">
      <alignment vertical="center"/>
    </xf>
    <xf numFmtId="0" fontId="12" fillId="5" borderId="0" xfId="2" applyFont="1" applyFill="1" applyAlignment="1">
      <alignment horizontal="right" vertical="center"/>
    </xf>
    <xf numFmtId="167" fontId="13" fillId="2" borderId="0" xfId="2" applyNumberFormat="1" applyFont="1" applyFill="1" applyAlignment="1">
      <alignment horizontal="left" vertical="center"/>
    </xf>
    <xf numFmtId="167" fontId="12" fillId="5" borderId="0" xfId="2" applyNumberFormat="1" applyFont="1" applyFill="1" applyAlignment="1">
      <alignment horizontal="right" vertical="center"/>
    </xf>
    <xf numFmtId="167" fontId="13" fillId="2" borderId="149" xfId="2" applyNumberFormat="1" applyFont="1" applyFill="1" applyBorder="1" applyAlignment="1">
      <alignment horizontal="left" vertical="center"/>
    </xf>
    <xf numFmtId="0" fontId="22" fillId="3" borderId="147" xfId="1" applyFont="1" applyFill="1" applyBorder="1" applyAlignment="1" applyProtection="1">
      <alignment vertical="center"/>
      <protection hidden="1"/>
    </xf>
    <xf numFmtId="0" fontId="22" fillId="3" borderId="0" xfId="1" applyFont="1" applyFill="1" applyAlignment="1" applyProtection="1">
      <alignment vertical="center"/>
      <protection hidden="1"/>
    </xf>
    <xf numFmtId="0" fontId="22" fillId="3" borderId="149" xfId="1" applyFont="1" applyFill="1" applyBorder="1" applyAlignment="1" applyProtection="1">
      <alignment vertical="center"/>
      <protection hidden="1"/>
    </xf>
    <xf numFmtId="0" fontId="80" fillId="3" borderId="147" xfId="1" applyFont="1" applyFill="1" applyBorder="1" applyAlignment="1" applyProtection="1">
      <alignment horizontal="center" vertical="center"/>
      <protection hidden="1"/>
    </xf>
    <xf numFmtId="0" fontId="12" fillId="3" borderId="149" xfId="1" applyFont="1" applyFill="1" applyBorder="1" applyAlignment="1" applyProtection="1">
      <alignment horizontal="left" vertical="center"/>
      <protection hidden="1"/>
    </xf>
    <xf numFmtId="0" fontId="457" fillId="3" borderId="147" xfId="8" applyFont="1" applyFill="1" applyBorder="1" applyAlignment="1">
      <alignment horizontal="left"/>
    </xf>
    <xf numFmtId="0" fontId="9" fillId="3" borderId="0" xfId="1" applyFill="1" applyAlignment="1">
      <alignment horizontal="center" vertical="center"/>
    </xf>
    <xf numFmtId="0" fontId="18" fillId="3" borderId="0" xfId="1" applyFont="1" applyFill="1" applyAlignment="1">
      <alignment vertical="center"/>
    </xf>
    <xf numFmtId="1" fontId="79" fillId="2" borderId="147" xfId="3" applyNumberFormat="1" applyFont="1" applyFill="1" applyBorder="1" applyAlignment="1">
      <alignment horizontal="center" vertical="center"/>
    </xf>
    <xf numFmtId="0" fontId="280" fillId="3" borderId="0" xfId="1" applyFont="1" applyFill="1" applyAlignment="1">
      <alignment horizontal="left" vertical="center"/>
    </xf>
    <xf numFmtId="0" fontId="296" fillId="7" borderId="150" xfId="1" applyFont="1" applyFill="1" applyBorder="1" applyAlignment="1" applyProtection="1">
      <alignment horizontal="center" vertical="center"/>
      <protection hidden="1"/>
    </xf>
    <xf numFmtId="0" fontId="459" fillId="3" borderId="151" xfId="1" applyFont="1" applyFill="1" applyBorder="1" applyAlignment="1" applyProtection="1">
      <alignment vertical="center"/>
      <protection hidden="1"/>
    </xf>
    <xf numFmtId="0" fontId="12" fillId="3" borderId="151" xfId="1" applyFont="1" applyFill="1" applyBorder="1" applyAlignment="1" applyProtection="1">
      <alignment horizontal="left" vertical="center"/>
      <protection hidden="1"/>
    </xf>
    <xf numFmtId="0" fontId="12" fillId="3" borderId="152" xfId="1" applyFont="1" applyFill="1" applyBorder="1" applyAlignment="1" applyProtection="1">
      <alignment horizontal="left" vertical="center"/>
      <protection hidden="1"/>
    </xf>
    <xf numFmtId="174" fontId="72" fillId="16" borderId="147" xfId="1" applyNumberFormat="1" applyFont="1" applyFill="1" applyBorder="1" applyAlignment="1">
      <alignment horizontal="center" vertical="center"/>
    </xf>
    <xf numFmtId="0" fontId="45" fillId="3" borderId="0" xfId="1" applyFont="1" applyFill="1" applyAlignment="1">
      <alignment horizontal="right" vertical="center"/>
    </xf>
    <xf numFmtId="0" fontId="460" fillId="3" borderId="0" xfId="1" applyFont="1" applyFill="1" applyAlignment="1">
      <alignment horizontal="right" vertical="center"/>
    </xf>
    <xf numFmtId="171" fontId="51" fillId="123" borderId="0" xfId="1" applyNumberFormat="1" applyFont="1" applyFill="1" applyAlignment="1">
      <alignment horizontal="center" vertical="center"/>
    </xf>
    <xf numFmtId="0" fontId="461" fillId="7" borderId="147" xfId="1" applyFont="1" applyFill="1" applyBorder="1" applyAlignment="1" applyProtection="1">
      <alignment horizontal="center" vertical="center"/>
      <protection hidden="1"/>
    </xf>
    <xf numFmtId="0" fontId="456" fillId="3" borderId="0" xfId="1" applyFont="1" applyFill="1" applyAlignment="1" applyProtection="1">
      <alignment horizontal="left" vertical="center"/>
      <protection hidden="1"/>
    </xf>
    <xf numFmtId="0" fontId="456" fillId="3" borderId="149" xfId="1" applyFont="1" applyFill="1" applyBorder="1" applyAlignment="1" applyProtection="1">
      <alignment horizontal="left" vertical="center"/>
      <protection hidden="1"/>
    </xf>
    <xf numFmtId="177" fontId="72" fillId="16" borderId="153" xfId="1" applyNumberFormat="1" applyFont="1" applyFill="1" applyBorder="1" applyAlignment="1">
      <alignment horizontal="center" vertical="center"/>
    </xf>
    <xf numFmtId="0" fontId="45" fillId="3" borderId="154" xfId="1" applyFont="1" applyFill="1" applyBorder="1" applyAlignment="1">
      <alignment horizontal="left" vertical="center"/>
    </xf>
    <xf numFmtId="0" fontId="45" fillId="3" borderId="154" xfId="1" applyFont="1" applyFill="1" applyBorder="1" applyAlignment="1">
      <alignment horizontal="right" vertical="center"/>
    </xf>
    <xf numFmtId="0" fontId="15" fillId="5" borderId="154" xfId="2" applyFont="1" applyFill="1" applyBorder="1" applyAlignment="1">
      <alignment horizontal="right"/>
    </xf>
    <xf numFmtId="172" fontId="12" fillId="5" borderId="154" xfId="1" applyNumberFormat="1" applyFont="1" applyFill="1" applyBorder="1" applyAlignment="1">
      <alignment horizontal="center" vertical="center"/>
    </xf>
    <xf numFmtId="0" fontId="456" fillId="3" borderId="147" xfId="1" applyFont="1" applyFill="1" applyBorder="1" applyAlignment="1" applyProtection="1">
      <alignment horizontal="center" vertical="center"/>
      <protection hidden="1"/>
    </xf>
    <xf numFmtId="0" fontId="15" fillId="5" borderId="0" xfId="2" applyFont="1" applyFill="1" applyAlignment="1">
      <alignment horizontal="right"/>
    </xf>
    <xf numFmtId="0" fontId="460" fillId="0" borderId="85" xfId="1" applyFont="1" applyBorder="1" applyAlignment="1">
      <alignment horizontal="center" vertical="center"/>
    </xf>
    <xf numFmtId="0" fontId="72" fillId="5" borderId="0" xfId="1" applyFont="1" applyFill="1" applyAlignment="1" applyProtection="1">
      <alignment horizontal="center" vertical="center"/>
      <protection hidden="1"/>
    </xf>
    <xf numFmtId="0" fontId="460" fillId="0" borderId="0" xfId="1" applyFont="1" applyAlignment="1">
      <alignment horizontal="center" vertical="center"/>
    </xf>
    <xf numFmtId="0" fontId="30" fillId="3" borderId="0" xfId="1" applyFont="1" applyFill="1" applyAlignment="1">
      <alignment horizontal="center" vertical="center"/>
    </xf>
    <xf numFmtId="0" fontId="462" fillId="0" borderId="155" xfId="1" applyFont="1" applyBorder="1" applyAlignment="1">
      <alignment horizontal="center" vertical="center"/>
    </xf>
    <xf numFmtId="1" fontId="463" fillId="5" borderId="24" xfId="8" applyNumberFormat="1" applyFont="1" applyFill="1" applyBorder="1" applyAlignment="1" applyProtection="1">
      <alignment horizontal="center" vertical="center"/>
      <protection hidden="1"/>
    </xf>
    <xf numFmtId="183" fontId="463" fillId="5" borderId="26" xfId="8" applyNumberFormat="1" applyFont="1" applyFill="1" applyBorder="1" applyAlignment="1" applyProtection="1">
      <alignment horizontal="center" vertical="center"/>
      <protection hidden="1"/>
    </xf>
    <xf numFmtId="0" fontId="464" fillId="3" borderId="26" xfId="8" applyFont="1" applyFill="1" applyBorder="1" applyAlignment="1" applyProtection="1">
      <alignment horizontal="right" vertical="center"/>
      <protection hidden="1"/>
    </xf>
    <xf numFmtId="2" fontId="15" fillId="5" borderId="26" xfId="2" applyNumberFormat="1" applyFont="1" applyFill="1" applyBorder="1" applyAlignment="1">
      <alignment horizontal="center" vertical="center"/>
    </xf>
    <xf numFmtId="0" fontId="465" fillId="106" borderId="26" xfId="2" applyFont="1" applyFill="1" applyBorder="1" applyAlignment="1">
      <alignment horizontal="left" vertical="center"/>
    </xf>
    <xf numFmtId="165" fontId="15" fillId="124" borderId="26" xfId="37" applyNumberFormat="1" applyFont="1" applyFill="1" applyBorder="1" applyAlignment="1">
      <alignment horizontal="right" vertical="center"/>
    </xf>
    <xf numFmtId="10" fontId="43" fillId="125" borderId="156" xfId="13" applyNumberFormat="1" applyFont="1" applyFill="1" applyBorder="1" applyAlignment="1">
      <alignment horizontal="center" vertical="center"/>
    </xf>
    <xf numFmtId="0" fontId="38" fillId="18" borderId="89" xfId="1" applyFont="1" applyFill="1" applyBorder="1" applyAlignment="1">
      <alignment horizontal="center" vertical="center"/>
    </xf>
    <xf numFmtId="0" fontId="86" fillId="18" borderId="90" xfId="2" applyFont="1" applyFill="1" applyBorder="1" applyAlignment="1">
      <alignment horizontal="left" vertical="center"/>
    </xf>
    <xf numFmtId="1" fontId="463" fillId="5" borderId="0" xfId="8" applyNumberFormat="1" applyFont="1" applyFill="1" applyAlignment="1" applyProtection="1">
      <alignment horizontal="center" vertical="center"/>
      <protection hidden="1"/>
    </xf>
    <xf numFmtId="183" fontId="463" fillId="5" borderId="0" xfId="8" applyNumberFormat="1" applyFont="1" applyFill="1" applyAlignment="1" applyProtection="1">
      <alignment horizontal="center" vertical="center"/>
      <protection hidden="1"/>
    </xf>
    <xf numFmtId="0" fontId="464" fillId="3" borderId="0" xfId="8" applyFont="1" applyFill="1" applyAlignment="1" applyProtection="1">
      <alignment horizontal="right" vertical="center"/>
      <protection hidden="1"/>
    </xf>
    <xf numFmtId="2" fontId="15" fillId="5" borderId="0" xfId="2" applyNumberFormat="1" applyFont="1" applyFill="1" applyAlignment="1">
      <alignment horizontal="center" vertical="center"/>
    </xf>
    <xf numFmtId="0" fontId="465" fillId="106" borderId="0" xfId="2" applyFont="1" applyFill="1" applyAlignment="1">
      <alignment horizontal="left" vertical="center"/>
    </xf>
    <xf numFmtId="165" fontId="15" fillId="124" borderId="0" xfId="37" applyNumberFormat="1" applyFont="1" applyFill="1" applyAlignment="1">
      <alignment horizontal="right" vertical="center"/>
    </xf>
    <xf numFmtId="0" fontId="30" fillId="106" borderId="87" xfId="1" applyFont="1" applyFill="1" applyBorder="1" applyAlignment="1">
      <alignment horizontal="center" vertical="center"/>
    </xf>
    <xf numFmtId="0" fontId="30" fillId="14" borderId="90" xfId="2" applyFont="1" applyFill="1" applyBorder="1" applyAlignment="1">
      <alignment horizontal="left" vertical="center"/>
    </xf>
    <xf numFmtId="0" fontId="45" fillId="6" borderId="157" xfId="25" applyFont="1" applyFill="1" applyBorder="1" applyAlignment="1">
      <alignment horizontal="center" vertical="center"/>
    </xf>
    <xf numFmtId="0" fontId="45" fillId="6" borderId="158" xfId="25" applyFont="1" applyFill="1" applyBorder="1" applyAlignment="1">
      <alignment horizontal="center" vertical="center"/>
    </xf>
    <xf numFmtId="166" fontId="456" fillId="3" borderId="0" xfId="1" applyNumberFormat="1" applyFont="1" applyFill="1" applyAlignment="1" applyProtection="1">
      <alignment horizontal="left" vertical="center"/>
      <protection hidden="1"/>
    </xf>
    <xf numFmtId="0" fontId="9" fillId="5" borderId="0" xfId="1" applyFill="1" applyAlignment="1">
      <alignment horizontal="center" vertical="center"/>
    </xf>
    <xf numFmtId="173" fontId="38" fillId="2" borderId="0" xfId="1" applyNumberFormat="1" applyFont="1" applyFill="1" applyAlignment="1" applyProtection="1">
      <alignment horizontal="center" vertical="center"/>
      <protection hidden="1"/>
    </xf>
    <xf numFmtId="168" fontId="30" fillId="5" borderId="0" xfId="1" applyNumberFormat="1" applyFont="1" applyFill="1" applyAlignment="1" applyProtection="1">
      <alignment horizontal="center" vertical="center"/>
      <protection hidden="1"/>
    </xf>
    <xf numFmtId="170" fontId="30" fillId="5" borderId="0" xfId="1" applyNumberFormat="1" applyFont="1" applyFill="1" applyAlignment="1" applyProtection="1">
      <alignment horizontal="center" vertical="center"/>
      <protection hidden="1"/>
    </xf>
    <xf numFmtId="176" fontId="38" fillId="2" borderId="0" xfId="1" applyNumberFormat="1" applyFont="1" applyFill="1" applyAlignment="1" applyProtection="1">
      <alignment horizontal="center" vertical="center"/>
      <protection hidden="1"/>
    </xf>
    <xf numFmtId="0" fontId="45" fillId="5" borderId="0" xfId="25" applyFont="1" applyFill="1" applyAlignment="1">
      <alignment vertical="center"/>
    </xf>
    <xf numFmtId="0" fontId="45" fillId="5" borderId="118" xfId="25" applyFont="1" applyFill="1" applyBorder="1"/>
    <xf numFmtId="0" fontId="45" fillId="5" borderId="117" xfId="25" applyFont="1" applyFill="1" applyBorder="1"/>
    <xf numFmtId="0" fontId="25" fillId="9" borderId="0" xfId="30" applyFont="1" applyFill="1" applyAlignment="1">
      <alignment horizontal="center" vertical="center"/>
    </xf>
    <xf numFmtId="10" fontId="43" fillId="125" borderId="159" xfId="13" applyNumberFormat="1" applyFont="1" applyFill="1" applyBorder="1" applyAlignment="1">
      <alignment horizontal="center" vertical="center"/>
    </xf>
    <xf numFmtId="0" fontId="45" fillId="0" borderId="160" xfId="1" applyFont="1" applyBorder="1" applyAlignment="1">
      <alignment vertical="center"/>
    </xf>
    <xf numFmtId="0" fontId="45" fillId="0" borderId="161" xfId="1" applyFont="1" applyBorder="1" applyAlignment="1">
      <alignment horizontal="center" vertical="center"/>
    </xf>
    <xf numFmtId="0" fontId="9" fillId="0" borderId="161" xfId="1" applyBorder="1" applyAlignment="1">
      <alignment horizontal="right" vertical="center"/>
    </xf>
    <xf numFmtId="166" fontId="9" fillId="0" borderId="161" xfId="1" applyNumberFormat="1" applyBorder="1" applyAlignment="1">
      <alignment horizontal="right" vertical="center"/>
    </xf>
    <xf numFmtId="177" fontId="72" fillId="16" borderId="161" xfId="1" applyNumberFormat="1" applyFont="1" applyFill="1" applyBorder="1" applyAlignment="1">
      <alignment horizontal="center" vertical="center"/>
    </xf>
    <xf numFmtId="0" fontId="9" fillId="0" borderId="161" xfId="1" applyBorder="1" applyAlignment="1">
      <alignment vertical="center"/>
    </xf>
    <xf numFmtId="0" fontId="9" fillId="5" borderId="162" xfId="1" applyFill="1" applyBorder="1" applyAlignment="1">
      <alignment horizontal="center" vertical="center"/>
    </xf>
    <xf numFmtId="0" fontId="9" fillId="5" borderId="163" xfId="1" applyFill="1" applyBorder="1" applyAlignment="1">
      <alignment horizontal="center" vertical="center"/>
    </xf>
    <xf numFmtId="0" fontId="9" fillId="5" borderId="147" xfId="1" applyFill="1" applyBorder="1" applyAlignment="1">
      <alignment horizontal="center" vertical="center"/>
    </xf>
    <xf numFmtId="173" fontId="460" fillId="2" borderId="0" xfId="1" applyNumberFormat="1" applyFont="1" applyFill="1" applyAlignment="1" applyProtection="1">
      <alignment horizontal="center" vertical="center"/>
      <protection hidden="1"/>
    </xf>
    <xf numFmtId="165" fontId="30" fillId="5" borderId="0" xfId="1" applyNumberFormat="1" applyFont="1" applyFill="1" applyAlignment="1" applyProtection="1">
      <alignment horizontal="center" vertical="center"/>
      <protection hidden="1"/>
    </xf>
    <xf numFmtId="176" fontId="460" fillId="2" borderId="0" xfId="1" applyNumberFormat="1" applyFont="1" applyFill="1" applyAlignment="1" applyProtection="1">
      <alignment horizontal="center" vertical="center"/>
      <protection hidden="1"/>
    </xf>
    <xf numFmtId="0" fontId="9" fillId="5" borderId="153" xfId="1" applyFill="1" applyBorder="1" applyAlignment="1">
      <alignment horizontal="center" vertical="center"/>
    </xf>
    <xf numFmtId="0" fontId="7" fillId="5" borderId="154" xfId="2" applyFill="1" applyBorder="1"/>
    <xf numFmtId="180" fontId="460" fillId="2" borderId="154" xfId="1" applyNumberFormat="1" applyFont="1" applyFill="1" applyBorder="1" applyAlignment="1" applyProtection="1">
      <alignment horizontal="center" vertical="center"/>
      <protection hidden="1"/>
    </xf>
    <xf numFmtId="176" fontId="30" fillId="5" borderId="154" xfId="1" applyNumberFormat="1" applyFont="1" applyFill="1" applyBorder="1" applyAlignment="1" applyProtection="1">
      <alignment horizontal="center" vertical="center"/>
      <protection hidden="1"/>
    </xf>
    <xf numFmtId="171" fontId="30" fillId="5" borderId="154" xfId="1" applyNumberFormat="1" applyFont="1" applyFill="1" applyBorder="1" applyAlignment="1" applyProtection="1">
      <alignment horizontal="center" vertical="center"/>
      <protection hidden="1"/>
    </xf>
    <xf numFmtId="165" fontId="30" fillId="5" borderId="154" xfId="1" applyNumberFormat="1" applyFont="1" applyFill="1" applyBorder="1" applyAlignment="1" applyProtection="1">
      <alignment horizontal="center" vertical="center"/>
      <protection hidden="1"/>
    </xf>
    <xf numFmtId="0" fontId="466" fillId="123" borderId="145" xfId="1" applyFont="1" applyFill="1" applyBorder="1" applyAlignment="1">
      <alignment horizontal="left" vertical="center"/>
    </xf>
    <xf numFmtId="0" fontId="467" fillId="123" borderId="145" xfId="1" applyFont="1" applyFill="1" applyBorder="1" applyAlignment="1">
      <alignment horizontal="left" vertical="center"/>
    </xf>
    <xf numFmtId="0" fontId="468" fillId="123" borderId="145" xfId="9" applyFont="1" applyFill="1" applyBorder="1" applyAlignment="1" applyProtection="1">
      <alignment vertical="center"/>
    </xf>
    <xf numFmtId="0" fontId="91" fillId="0" borderId="0" xfId="9" applyFont="1" applyBorder="1" applyAlignment="1" applyProtection="1">
      <alignment vertical="center"/>
    </xf>
    <xf numFmtId="0" fontId="91" fillId="5" borderId="0" xfId="9" applyFont="1" applyFill="1" applyBorder="1" applyAlignment="1" applyProtection="1">
      <alignment vertical="center"/>
    </xf>
    <xf numFmtId="0" fontId="457" fillId="123" borderId="153" xfId="25" applyFont="1" applyFill="1" applyBorder="1" applyAlignment="1">
      <alignment horizontal="center" vertical="center"/>
    </xf>
    <xf numFmtId="0" fontId="457" fillId="123" borderId="154" xfId="25" applyFont="1" applyFill="1" applyBorder="1" applyAlignment="1">
      <alignment horizontal="center" vertical="center"/>
    </xf>
    <xf numFmtId="0" fontId="50" fillId="126" borderId="164" xfId="1" applyFont="1" applyFill="1" applyBorder="1" applyAlignment="1">
      <alignment vertical="center"/>
    </xf>
    <xf numFmtId="0" fontId="9" fillId="5" borderId="164" xfId="1" applyFill="1" applyBorder="1" applyAlignment="1">
      <alignment vertical="center"/>
    </xf>
    <xf numFmtId="0" fontId="22" fillId="3" borderId="164" xfId="1" applyFont="1" applyFill="1" applyBorder="1" applyAlignment="1" applyProtection="1">
      <alignment vertical="center"/>
      <protection hidden="1"/>
    </xf>
    <xf numFmtId="0" fontId="80" fillId="3" borderId="164" xfId="1" applyFont="1" applyFill="1" applyBorder="1" applyAlignment="1" applyProtection="1">
      <alignment horizontal="center" vertical="center"/>
      <protection hidden="1"/>
    </xf>
    <xf numFmtId="0" fontId="458" fillId="3" borderId="148" xfId="8" applyFont="1" applyFill="1" applyBorder="1" applyAlignment="1">
      <alignment horizontal="left"/>
    </xf>
    <xf numFmtId="0" fontId="7" fillId="3" borderId="0" xfId="2" applyFill="1"/>
    <xf numFmtId="166" fontId="78" fillId="3" borderId="0" xfId="1" applyNumberFormat="1" applyFont="1" applyFill="1" applyAlignment="1">
      <alignment horizontal="center" vertical="center"/>
    </xf>
    <xf numFmtId="183" fontId="15" fillId="93" borderId="148" xfId="3" applyNumberFormat="1" applyFont="1" applyFill="1" applyBorder="1" applyAlignment="1">
      <alignment horizontal="center" vertical="center"/>
    </xf>
    <xf numFmtId="0" fontId="38" fillId="3" borderId="0" xfId="1" applyFont="1" applyFill="1" applyAlignment="1">
      <alignment horizontal="left" vertical="center"/>
    </xf>
    <xf numFmtId="0" fontId="296" fillId="7" borderId="167" xfId="1" applyFont="1" applyFill="1" applyBorder="1" applyAlignment="1" applyProtection="1">
      <alignment horizontal="center" vertical="center"/>
      <protection hidden="1"/>
    </xf>
    <xf numFmtId="1" fontId="470" fillId="127" borderId="148" xfId="1" applyNumberFormat="1" applyFont="1" applyFill="1" applyBorder="1" applyAlignment="1">
      <alignment horizontal="center" vertical="center"/>
    </xf>
    <xf numFmtId="0" fontId="471" fillId="3" borderId="0" xfId="1" applyFont="1" applyFill="1" applyAlignment="1">
      <alignment horizontal="right" vertical="center"/>
    </xf>
    <xf numFmtId="171" fontId="51" fillId="123" borderId="149" xfId="1" applyNumberFormat="1" applyFont="1" applyFill="1" applyBorder="1" applyAlignment="1">
      <alignment horizontal="center" vertical="center"/>
    </xf>
    <xf numFmtId="0" fontId="461" fillId="7" borderId="164" xfId="1" applyFont="1" applyFill="1" applyBorder="1" applyAlignment="1" applyProtection="1">
      <alignment horizontal="center" vertical="center"/>
      <protection hidden="1"/>
    </xf>
    <xf numFmtId="166" fontId="72" fillId="16" borderId="148" xfId="1" applyNumberFormat="1" applyFont="1" applyFill="1" applyBorder="1" applyAlignment="1">
      <alignment horizontal="center" vertical="center"/>
    </xf>
    <xf numFmtId="189" fontId="44" fillId="5" borderId="149" xfId="1" applyNumberFormat="1" applyFont="1" applyFill="1" applyBorder="1" applyAlignment="1">
      <alignment horizontal="center" vertical="center"/>
    </xf>
    <xf numFmtId="0" fontId="456" fillId="3" borderId="164" xfId="1" applyFont="1" applyFill="1" applyBorder="1" applyAlignment="1" applyProtection="1">
      <alignment horizontal="center" vertical="center"/>
      <protection hidden="1"/>
    </xf>
    <xf numFmtId="0" fontId="460" fillId="0" borderId="168" xfId="1" applyFont="1" applyBorder="1" applyAlignment="1">
      <alignment horizontal="center" vertical="center"/>
    </xf>
    <xf numFmtId="0" fontId="460" fillId="0" borderId="169" xfId="1" applyFont="1" applyBorder="1" applyAlignment="1">
      <alignment horizontal="center" vertical="center"/>
    </xf>
    <xf numFmtId="0" fontId="72" fillId="5" borderId="170" xfId="1" applyFont="1" applyFill="1" applyBorder="1" applyAlignment="1" applyProtection="1">
      <alignment horizontal="center" vertical="center"/>
      <protection hidden="1"/>
    </xf>
    <xf numFmtId="0" fontId="460" fillId="0" borderId="170" xfId="1" applyFont="1" applyBorder="1" applyAlignment="1">
      <alignment horizontal="center" vertical="center"/>
    </xf>
    <xf numFmtId="0" fontId="30" fillId="3" borderId="170" xfId="1" applyFont="1" applyFill="1" applyBorder="1" applyAlignment="1">
      <alignment horizontal="center" vertical="center"/>
    </xf>
    <xf numFmtId="0" fontId="462" fillId="0" borderId="171" xfId="1" applyFont="1" applyBorder="1" applyAlignment="1">
      <alignment horizontal="center" vertical="center"/>
    </xf>
    <xf numFmtId="1" fontId="463" fillId="5" borderId="172" xfId="8" applyNumberFormat="1" applyFont="1" applyFill="1" applyBorder="1" applyAlignment="1" applyProtection="1">
      <alignment horizontal="center" vertical="center"/>
      <protection hidden="1"/>
    </xf>
    <xf numFmtId="2" fontId="15" fillId="5" borderId="151" xfId="2" applyNumberFormat="1" applyFont="1" applyFill="1" applyBorder="1" applyAlignment="1">
      <alignment horizontal="center" vertical="center"/>
    </xf>
    <xf numFmtId="10" fontId="43" fillId="125" borderId="173" xfId="13" applyNumberFormat="1" applyFont="1" applyFill="1" applyBorder="1" applyAlignment="1">
      <alignment horizontal="center" vertical="center"/>
    </xf>
    <xf numFmtId="0" fontId="38" fillId="128" borderId="89" xfId="1" applyFont="1" applyFill="1" applyBorder="1" applyAlignment="1">
      <alignment horizontal="center" vertical="center"/>
    </xf>
    <xf numFmtId="189" fontId="81" fillId="128" borderId="23" xfId="1" applyNumberFormat="1" applyFont="1" applyFill="1" applyBorder="1" applyAlignment="1">
      <alignment horizontal="center" vertical="center"/>
    </xf>
    <xf numFmtId="0" fontId="86" fillId="128" borderId="90" xfId="2" applyFont="1" applyFill="1" applyBorder="1" applyAlignment="1">
      <alignment horizontal="left" vertical="center"/>
    </xf>
    <xf numFmtId="1" fontId="463" fillId="5" borderId="148" xfId="8" applyNumberFormat="1" applyFont="1" applyFill="1" applyBorder="1" applyAlignment="1" applyProtection="1">
      <alignment horizontal="center" vertical="center"/>
      <protection hidden="1"/>
    </xf>
    <xf numFmtId="0" fontId="45" fillId="105" borderId="84" xfId="25" applyFont="1" applyFill="1" applyBorder="1" applyAlignment="1">
      <alignment horizontal="center" vertical="center"/>
    </xf>
    <xf numFmtId="0" fontId="45" fillId="105" borderId="157" xfId="25" applyFont="1" applyFill="1" applyBorder="1" applyAlignment="1">
      <alignment horizontal="center" vertical="center"/>
    </xf>
    <xf numFmtId="0" fontId="45" fillId="105" borderId="158" xfId="25" applyFont="1" applyFill="1" applyBorder="1" applyAlignment="1">
      <alignment horizontal="center" vertical="center"/>
    </xf>
    <xf numFmtId="180" fontId="38" fillId="2" borderId="176" xfId="1" applyNumberFormat="1" applyFont="1" applyFill="1" applyBorder="1" applyAlignment="1" applyProtection="1">
      <alignment horizontal="center" vertical="center"/>
      <protection hidden="1"/>
    </xf>
    <xf numFmtId="176" fontId="30" fillId="5" borderId="176" xfId="1" applyNumberFormat="1" applyFont="1" applyFill="1" applyBorder="1" applyAlignment="1" applyProtection="1">
      <alignment horizontal="center" vertical="center"/>
      <protection hidden="1"/>
    </xf>
    <xf numFmtId="171" fontId="30" fillId="5" borderId="176" xfId="1" applyNumberFormat="1" applyFont="1" applyFill="1" applyBorder="1" applyAlignment="1" applyProtection="1">
      <alignment horizontal="center" vertical="center"/>
      <protection hidden="1"/>
    </xf>
    <xf numFmtId="10" fontId="43" fillId="125" borderId="177" xfId="13" applyNumberFormat="1" applyFont="1" applyFill="1" applyBorder="1" applyAlignment="1">
      <alignment horizontal="center" vertical="center"/>
    </xf>
    <xf numFmtId="0" fontId="45" fillId="0" borderId="178" xfId="1" applyFont="1" applyBorder="1" applyAlignment="1">
      <alignment vertical="center"/>
    </xf>
    <xf numFmtId="165" fontId="45" fillId="0" borderId="161" xfId="1" applyNumberFormat="1" applyFont="1" applyBorder="1" applyAlignment="1">
      <alignment horizontal="center" vertical="center"/>
    </xf>
    <xf numFmtId="193" fontId="45" fillId="0" borderId="161" xfId="1" applyNumberFormat="1" applyFont="1" applyBorder="1" applyAlignment="1">
      <alignment horizontal="center" vertical="center"/>
    </xf>
    <xf numFmtId="0" fontId="9" fillId="0" borderId="179" xfId="1" applyBorder="1" applyAlignment="1">
      <alignment vertical="center"/>
    </xf>
    <xf numFmtId="0" fontId="9" fillId="5" borderId="148" xfId="1" applyFill="1" applyBorder="1" applyAlignment="1">
      <alignment horizontal="center" vertical="center"/>
    </xf>
    <xf numFmtId="165" fontId="30" fillId="5" borderId="149" xfId="1" applyNumberFormat="1" applyFont="1" applyFill="1" applyBorder="1" applyAlignment="1" applyProtection="1">
      <alignment horizontal="center" vertical="center"/>
      <protection hidden="1"/>
    </xf>
    <xf numFmtId="0" fontId="9" fillId="5" borderId="180" xfId="1" applyFill="1" applyBorder="1" applyAlignment="1">
      <alignment horizontal="center" vertical="center"/>
    </xf>
    <xf numFmtId="165" fontId="30" fillId="5" borderId="181" xfId="1" applyNumberFormat="1" applyFont="1" applyFill="1" applyBorder="1" applyAlignment="1" applyProtection="1">
      <alignment horizontal="center" vertical="center"/>
      <protection hidden="1"/>
    </xf>
    <xf numFmtId="0" fontId="468" fillId="123" borderId="146" xfId="9" applyFont="1" applyFill="1" applyBorder="1" applyAlignment="1" applyProtection="1">
      <alignment vertical="center"/>
    </xf>
    <xf numFmtId="0" fontId="91" fillId="5" borderId="149" xfId="9" applyFont="1" applyFill="1" applyBorder="1" applyAlignment="1" applyProtection="1">
      <alignment vertical="center"/>
    </xf>
    <xf numFmtId="0" fontId="457" fillId="123" borderId="183" xfId="25" applyFont="1" applyFill="1" applyBorder="1" applyAlignment="1">
      <alignment horizontal="center" vertical="center"/>
    </xf>
    <xf numFmtId="0" fontId="457" fillId="123" borderId="184" xfId="25" applyFont="1" applyFill="1" applyBorder="1" applyAlignment="1">
      <alignment horizontal="center" vertical="center"/>
    </xf>
    <xf numFmtId="0" fontId="457" fillId="123" borderId="185" xfId="25" applyFont="1" applyFill="1" applyBorder="1" applyAlignment="1">
      <alignment horizontal="center" vertical="center"/>
    </xf>
    <xf numFmtId="0" fontId="73" fillId="5" borderId="0" xfId="1" applyFont="1" applyFill="1" applyAlignment="1">
      <alignment horizontal="center" vertical="center" wrapText="1"/>
    </xf>
    <xf numFmtId="0" fontId="84" fillId="5" borderId="0" xfId="2" applyFont="1" applyFill="1" applyBorder="1" applyAlignment="1">
      <alignment horizontal="center" vertical="center" wrapText="1"/>
    </xf>
    <xf numFmtId="0" fontId="32" fillId="122" borderId="0" xfId="1" applyFont="1" applyFill="1" applyAlignment="1">
      <alignment horizontal="center" vertical="center" wrapText="1"/>
    </xf>
    <xf numFmtId="0" fontId="456" fillId="5" borderId="0" xfId="1" applyFont="1" applyFill="1" applyAlignment="1">
      <alignment horizontal="center" vertical="center" wrapText="1"/>
    </xf>
    <xf numFmtId="49" fontId="15" fillId="5" borderId="0" xfId="1" applyNumberFormat="1" applyFont="1" applyFill="1" applyBorder="1" applyAlignment="1">
      <alignment horizontal="center" vertical="center"/>
    </xf>
    <xf numFmtId="0" fontId="468" fillId="123" borderId="0" xfId="9" applyFont="1" applyFill="1" applyBorder="1" applyAlignment="1" applyProtection="1">
      <alignment vertical="center"/>
    </xf>
    <xf numFmtId="165" fontId="83" fillId="5" borderId="0" xfId="3" applyNumberFormat="1" applyFont="1" applyFill="1" applyBorder="1" applyAlignment="1">
      <alignment horizontal="center" vertical="center" wrapText="1"/>
    </xf>
    <xf numFmtId="0" fontId="12" fillId="123" borderId="0" xfId="1" applyFont="1" applyFill="1" applyBorder="1" applyAlignment="1">
      <alignment horizontal="center" vertical="center" wrapText="1"/>
    </xf>
    <xf numFmtId="171" fontId="51" fillId="123" borderId="0" xfId="1" applyNumberFormat="1" applyFont="1" applyFill="1" applyBorder="1" applyAlignment="1">
      <alignment horizontal="center" vertical="center"/>
    </xf>
    <xf numFmtId="189" fontId="44" fillId="5" borderId="0" xfId="1" applyNumberFormat="1" applyFont="1" applyFill="1" applyBorder="1" applyAlignment="1">
      <alignment horizontal="center" vertical="center"/>
    </xf>
    <xf numFmtId="175" fontId="92" fillId="129" borderId="156" xfId="1" applyNumberFormat="1" applyFont="1" applyFill="1" applyBorder="1" applyAlignment="1">
      <alignment horizontal="center" vertical="center"/>
    </xf>
    <xf numFmtId="175" fontId="20" fillId="129" borderId="186" xfId="1" applyNumberFormat="1" applyFont="1" applyFill="1" applyBorder="1" applyAlignment="1">
      <alignment horizontal="center" vertical="center"/>
    </xf>
    <xf numFmtId="175" fontId="71" fillId="0" borderId="156" xfId="1" applyNumberFormat="1" applyFont="1" applyBorder="1" applyAlignment="1">
      <alignment horizontal="center" vertical="center"/>
    </xf>
    <xf numFmtId="175" fontId="20" fillId="0" borderId="186" xfId="1" applyNumberFormat="1" applyFont="1" applyBorder="1" applyAlignment="1">
      <alignment horizontal="center" vertical="center"/>
    </xf>
    <xf numFmtId="0" fontId="460" fillId="0" borderId="187" xfId="1" applyFont="1" applyBorder="1" applyAlignment="1">
      <alignment horizontal="center" vertical="center"/>
    </xf>
    <xf numFmtId="0" fontId="20" fillId="0" borderId="188" xfId="1" applyFont="1" applyBorder="1" applyAlignment="1">
      <alignment horizontal="center" vertical="center"/>
    </xf>
    <xf numFmtId="0" fontId="44" fillId="3" borderId="185" xfId="1" applyFont="1" applyFill="1" applyBorder="1" applyAlignment="1">
      <alignment horizontal="right" vertical="center"/>
    </xf>
    <xf numFmtId="169" fontId="15" fillId="3" borderId="184" xfId="1" applyNumberFormat="1" applyFont="1" applyFill="1" applyBorder="1" applyAlignment="1">
      <alignment horizontal="center" vertical="center"/>
    </xf>
    <xf numFmtId="0" fontId="456" fillId="3" borderId="0" xfId="1" applyFont="1" applyFill="1" applyBorder="1" applyAlignment="1">
      <alignment horizontal="right" vertical="center"/>
    </xf>
    <xf numFmtId="190" fontId="466" fillId="2" borderId="0" xfId="1" applyNumberFormat="1" applyFont="1" applyFill="1" applyBorder="1" applyAlignment="1">
      <alignment horizontal="center" vertical="center"/>
    </xf>
    <xf numFmtId="0" fontId="12" fillId="3" borderId="163" xfId="1" applyFont="1" applyFill="1" applyBorder="1" applyAlignment="1">
      <alignment horizontal="right" vertical="center"/>
    </xf>
    <xf numFmtId="1" fontId="49" fillId="3" borderId="163" xfId="1" applyNumberFormat="1" applyFont="1" applyFill="1" applyBorder="1" applyAlignment="1">
      <alignment horizontal="center" vertical="center" wrapText="1"/>
    </xf>
    <xf numFmtId="169" fontId="24" fillId="3" borderId="189" xfId="1" applyNumberFormat="1" applyFont="1" applyFill="1" applyBorder="1" applyAlignment="1">
      <alignment vertical="center"/>
    </xf>
    <xf numFmtId="178" fontId="24" fillId="3" borderId="149" xfId="1" applyNumberFormat="1" applyFont="1" applyFill="1" applyBorder="1" applyAlignment="1">
      <alignment vertical="center"/>
    </xf>
    <xf numFmtId="0" fontId="12" fillId="3" borderId="154" xfId="1" applyFont="1" applyFill="1" applyBorder="1" applyAlignment="1">
      <alignment horizontal="right" vertical="center"/>
    </xf>
    <xf numFmtId="179" fontId="82" fillId="3" borderId="154" xfId="17" applyFont="1" applyFill="1" applyBorder="1" applyAlignment="1">
      <alignment vertical="center"/>
    </xf>
    <xf numFmtId="169" fontId="24" fillId="3" borderId="184" xfId="1" applyNumberFormat="1" applyFont="1" applyFill="1" applyBorder="1" applyAlignment="1">
      <alignment vertical="center"/>
    </xf>
    <xf numFmtId="49" fontId="15" fillId="5" borderId="0" xfId="1" applyNumberFormat="1" applyFont="1" applyFill="1" applyAlignment="1">
      <alignment vertical="center"/>
    </xf>
    <xf numFmtId="0" fontId="73" fillId="5" borderId="0" xfId="1" applyFont="1" applyFill="1" applyBorder="1" applyAlignment="1">
      <alignment horizontal="center" vertical="center" wrapText="1"/>
    </xf>
    <xf numFmtId="0" fontId="456" fillId="5" borderId="0" xfId="1" applyFont="1" applyFill="1" applyBorder="1" applyAlignment="1">
      <alignment horizontal="center" vertical="center" wrapText="1"/>
    </xf>
    <xf numFmtId="0" fontId="462" fillId="0" borderId="190" xfId="1" applyFont="1" applyBorder="1" applyAlignment="1">
      <alignment horizontal="center" vertical="center"/>
    </xf>
    <xf numFmtId="10" fontId="43" fillId="125" borderId="150" xfId="13" applyNumberFormat="1" applyFont="1" applyFill="1" applyBorder="1" applyAlignment="1">
      <alignment horizontal="center" vertical="center"/>
    </xf>
    <xf numFmtId="0" fontId="460" fillId="0" borderId="191" xfId="1" applyFont="1" applyBorder="1" applyAlignment="1">
      <alignment horizontal="center" vertical="center"/>
    </xf>
    <xf numFmtId="175" fontId="92" fillId="129" borderId="192" xfId="1" applyNumberFormat="1" applyFont="1" applyFill="1" applyBorder="1" applyAlignment="1">
      <alignment horizontal="center" vertical="center"/>
    </xf>
    <xf numFmtId="175" fontId="71" fillId="0" borderId="192" xfId="1" applyNumberFormat="1" applyFont="1" applyBorder="1" applyAlignment="1">
      <alignment horizontal="center" vertical="center"/>
    </xf>
    <xf numFmtId="175" fontId="71" fillId="0" borderId="193" xfId="1" applyNumberFormat="1" applyFont="1" applyBorder="1" applyAlignment="1">
      <alignment horizontal="center" vertical="center"/>
    </xf>
    <xf numFmtId="175" fontId="20" fillId="0" borderId="194" xfId="1" applyNumberFormat="1" applyFont="1" applyBorder="1" applyAlignment="1">
      <alignment horizontal="center" vertical="center"/>
    </xf>
    <xf numFmtId="0" fontId="73" fillId="5" borderId="149" xfId="1" applyFont="1" applyFill="1" applyBorder="1" applyAlignment="1">
      <alignment horizontal="center" vertical="center" wrapText="1"/>
    </xf>
    <xf numFmtId="0" fontId="456" fillId="5" borderId="149" xfId="1" applyFont="1" applyFill="1" applyBorder="1" applyAlignment="1">
      <alignment horizontal="center" vertical="center" wrapText="1"/>
    </xf>
    <xf numFmtId="0" fontId="45" fillId="123" borderId="0" xfId="1" applyFont="1" applyFill="1" applyAlignment="1">
      <alignment horizontal="center" vertical="center"/>
    </xf>
    <xf numFmtId="0" fontId="9" fillId="123" borderId="0" xfId="1" applyFill="1" applyAlignment="1">
      <alignment vertical="center"/>
    </xf>
    <xf numFmtId="0" fontId="473" fillId="7" borderId="0" xfId="1" applyFont="1" applyFill="1" applyAlignment="1">
      <alignment horizontal="left" vertical="center"/>
    </xf>
    <xf numFmtId="1" fontId="466" fillId="2" borderId="149" xfId="3" applyNumberFormat="1" applyFont="1" applyFill="1" applyBorder="1" applyAlignment="1">
      <alignment horizontal="center" vertical="center"/>
    </xf>
    <xf numFmtId="0" fontId="474" fillId="3" borderId="164" xfId="1" applyFont="1" applyFill="1" applyBorder="1" applyAlignment="1">
      <alignment vertical="center"/>
    </xf>
    <xf numFmtId="1" fontId="466" fillId="3" borderId="149" xfId="3" applyNumberFormat="1" applyFont="1" applyFill="1" applyBorder="1" applyAlignment="1">
      <alignment horizontal="center" vertical="center"/>
    </xf>
    <xf numFmtId="0" fontId="204" fillId="10" borderId="0" xfId="43" applyFont="1" applyFill="1" applyAlignment="1" applyProtection="1">
      <alignment horizontal="left" vertical="center"/>
    </xf>
    <xf numFmtId="0" fontId="208" fillId="10" borderId="0" xfId="1" applyFont="1" applyFill="1" applyAlignment="1">
      <alignment horizontal="center" vertical="center"/>
    </xf>
    <xf numFmtId="165" fontId="287" fillId="6" borderId="0" xfId="3" applyNumberFormat="1" applyFont="1" applyFill="1" applyAlignment="1">
      <alignment horizontal="center" vertical="center"/>
    </xf>
    <xf numFmtId="0" fontId="290" fillId="7" borderId="0" xfId="1" applyFont="1" applyFill="1" applyAlignment="1">
      <alignment horizontal="center" vertical="center"/>
    </xf>
    <xf numFmtId="0" fontId="60" fillId="3" borderId="0" xfId="7" applyFont="1" applyFill="1" applyAlignment="1">
      <alignment horizontal="left" vertical="center"/>
    </xf>
    <xf numFmtId="0" fontId="34" fillId="3" borderId="91" xfId="2" applyFont="1" applyFill="1" applyBorder="1" applyAlignment="1">
      <alignment horizontal="center" vertical="center" wrapText="1"/>
    </xf>
    <xf numFmtId="0" fontId="34" fillId="3" borderId="15" xfId="2" applyFont="1" applyFill="1" applyBorder="1" applyAlignment="1">
      <alignment horizontal="center" vertical="center" wrapText="1"/>
    </xf>
    <xf numFmtId="0" fontId="34" fillId="3" borderId="92" xfId="2" applyFont="1" applyFill="1" applyBorder="1" applyAlignment="1">
      <alignment horizontal="center" vertical="center" wrapText="1"/>
    </xf>
    <xf numFmtId="0" fontId="34" fillId="3" borderId="18" xfId="2" applyFont="1" applyFill="1" applyBorder="1" applyAlignment="1">
      <alignment horizontal="center" vertical="center" wrapText="1"/>
    </xf>
    <xf numFmtId="0" fontId="34" fillId="3" borderId="0" xfId="2" applyFont="1" applyFill="1" applyBorder="1" applyAlignment="1">
      <alignment horizontal="center" vertical="center" wrapText="1"/>
    </xf>
    <xf numFmtId="0" fontId="34" fillId="3" borderId="17"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34" fillId="3" borderId="14" xfId="2" applyFont="1" applyFill="1" applyBorder="1" applyAlignment="1">
      <alignment horizontal="center" vertical="center" wrapText="1"/>
    </xf>
    <xf numFmtId="0" fontId="34" fillId="3" borderId="16" xfId="2" applyFont="1" applyFill="1" applyBorder="1" applyAlignment="1">
      <alignment horizontal="center" vertical="center" wrapText="1"/>
    </xf>
    <xf numFmtId="0" fontId="12" fillId="3" borderId="6" xfId="2" applyFont="1" applyFill="1" applyBorder="1" applyAlignment="1">
      <alignment horizontal="center"/>
    </xf>
    <xf numFmtId="0" fontId="12" fillId="3" borderId="5" xfId="2" applyFont="1" applyFill="1" applyBorder="1" applyAlignment="1">
      <alignment horizontal="center"/>
    </xf>
    <xf numFmtId="0" fontId="52" fillId="3" borderId="3" xfId="2" applyFont="1" applyFill="1" applyBorder="1" applyAlignment="1">
      <alignment horizontal="left" vertical="center" wrapText="1"/>
    </xf>
    <xf numFmtId="0" fontId="52" fillId="3" borderId="0" xfId="2" applyFont="1" applyFill="1" applyBorder="1" applyAlignment="1">
      <alignment horizontal="left" vertical="center" wrapText="1"/>
    </xf>
    <xf numFmtId="0" fontId="52" fillId="3" borderId="2" xfId="2" applyFont="1" applyFill="1" applyBorder="1" applyAlignment="1">
      <alignment horizontal="left" vertical="center" wrapText="1"/>
    </xf>
    <xf numFmtId="0" fontId="52" fillId="3" borderId="9" xfId="2" applyFont="1" applyFill="1" applyBorder="1" applyAlignment="1">
      <alignment horizontal="left" vertical="center" wrapText="1"/>
    </xf>
    <xf numFmtId="0" fontId="52" fillId="3" borderId="1" xfId="2" applyFont="1" applyFill="1" applyBorder="1" applyAlignment="1">
      <alignment horizontal="left" vertical="center" wrapText="1"/>
    </xf>
    <xf numFmtId="0" fontId="52" fillId="3" borderId="8" xfId="2" applyFont="1" applyFill="1" applyBorder="1" applyAlignment="1">
      <alignment horizontal="left" vertical="center" wrapText="1"/>
    </xf>
    <xf numFmtId="0" fontId="35" fillId="2" borderId="91" xfId="2" applyFont="1" applyFill="1" applyBorder="1" applyAlignment="1">
      <alignment horizontal="center" vertical="center" wrapText="1"/>
    </xf>
    <xf numFmtId="0" fontId="35" fillId="2" borderId="15" xfId="2" applyFont="1" applyFill="1" applyBorder="1" applyAlignment="1">
      <alignment horizontal="center" vertical="center" wrapText="1"/>
    </xf>
    <xf numFmtId="0" fontId="35" fillId="2" borderId="92" xfId="2" applyFont="1" applyFill="1" applyBorder="1" applyAlignment="1">
      <alignment horizontal="center" vertical="center" wrapText="1"/>
    </xf>
    <xf numFmtId="0" fontId="35" fillId="2" borderId="18"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17" xfId="2" applyFont="1" applyFill="1" applyBorder="1" applyAlignment="1">
      <alignment horizontal="center" vertical="center" wrapText="1"/>
    </xf>
    <xf numFmtId="0" fontId="35" fillId="2" borderId="35" xfId="2" applyFont="1" applyFill="1" applyBorder="1" applyAlignment="1">
      <alignment horizontal="center" vertical="center" wrapText="1"/>
    </xf>
    <xf numFmtId="0" fontId="35" fillId="2" borderId="14" xfId="2" applyFont="1" applyFill="1" applyBorder="1" applyAlignment="1">
      <alignment horizontal="center" vertical="center" wrapText="1"/>
    </xf>
    <xf numFmtId="0" fontId="35" fillId="2" borderId="16" xfId="2" applyFont="1" applyFill="1" applyBorder="1" applyAlignment="1">
      <alignment horizontal="center" vertical="center" wrapText="1"/>
    </xf>
    <xf numFmtId="0" fontId="26" fillId="8" borderId="91" xfId="2" applyFont="1" applyFill="1" applyBorder="1" applyAlignment="1">
      <alignment horizontal="center" vertical="center" wrapText="1"/>
    </xf>
    <xf numFmtId="0" fontId="26" fillId="8" borderId="15" xfId="2" applyFont="1" applyFill="1" applyBorder="1" applyAlignment="1">
      <alignment horizontal="center" vertical="center" wrapText="1"/>
    </xf>
    <xf numFmtId="0" fontId="26" fillId="8" borderId="92" xfId="2" applyFont="1" applyFill="1" applyBorder="1" applyAlignment="1">
      <alignment horizontal="center" vertical="center" wrapText="1"/>
    </xf>
    <xf numFmtId="0" fontId="26" fillId="8" borderId="18" xfId="2" applyFont="1" applyFill="1" applyBorder="1" applyAlignment="1">
      <alignment horizontal="center" vertical="center" wrapText="1"/>
    </xf>
    <xf numFmtId="0" fontId="26" fillId="8" borderId="0" xfId="2" applyFont="1" applyFill="1" applyBorder="1" applyAlignment="1">
      <alignment horizontal="center" vertical="center" wrapText="1"/>
    </xf>
    <xf numFmtId="0" fontId="26" fillId="8" borderId="17"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8" borderId="14" xfId="2" applyFont="1" applyFill="1" applyBorder="1" applyAlignment="1">
      <alignment horizontal="center" vertical="center" wrapText="1"/>
    </xf>
    <xf numFmtId="0" fontId="26" fillId="8" borderId="16" xfId="2" applyFont="1" applyFill="1" applyBorder="1" applyAlignment="1">
      <alignment horizontal="center" vertical="center" wrapText="1"/>
    </xf>
    <xf numFmtId="0" fontId="15" fillId="3" borderId="91" xfId="2" applyFont="1" applyFill="1" applyBorder="1" applyAlignment="1">
      <alignment horizontal="center" vertical="center" wrapText="1"/>
    </xf>
    <xf numFmtId="0" fontId="15" fillId="3" borderId="15" xfId="2" applyFont="1" applyFill="1" applyBorder="1" applyAlignment="1">
      <alignment horizontal="center" vertical="center" wrapText="1"/>
    </xf>
    <xf numFmtId="0" fontId="15" fillId="3" borderId="92"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17" xfId="2" applyFont="1" applyFill="1" applyBorder="1" applyAlignment="1">
      <alignment horizontal="center" vertical="center" wrapText="1"/>
    </xf>
    <xf numFmtId="0" fontId="15" fillId="3" borderId="35" xfId="2" applyFont="1" applyFill="1" applyBorder="1" applyAlignment="1">
      <alignment horizontal="center" vertical="center" wrapText="1"/>
    </xf>
    <xf numFmtId="0" fontId="15" fillId="3" borderId="14"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323" fillId="3" borderId="3" xfId="0" applyFont="1" applyFill="1" applyBorder="1" applyAlignment="1">
      <alignment horizontal="left" vertical="center" wrapText="1"/>
    </xf>
    <xf numFmtId="0" fontId="323" fillId="3" borderId="0" xfId="0" applyFont="1" applyFill="1" applyAlignment="1">
      <alignment horizontal="left" vertical="center" wrapText="1"/>
    </xf>
    <xf numFmtId="0" fontId="41" fillId="3" borderId="91"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17" xfId="0" applyFont="1" applyFill="1" applyBorder="1" applyAlignment="1">
      <alignment horizontal="center" vertical="center" wrapText="1"/>
    </xf>
    <xf numFmtId="0" fontId="41" fillId="3" borderId="35"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300" fillId="28" borderId="0" xfId="1" applyFont="1" applyFill="1" applyAlignment="1">
      <alignment horizontal="center" vertical="center"/>
    </xf>
    <xf numFmtId="0" fontId="67" fillId="4" borderId="37" xfId="8" applyFont="1" applyFill="1" applyBorder="1" applyAlignment="1" applyProtection="1">
      <alignment horizontal="center" vertical="center"/>
      <protection hidden="1"/>
    </xf>
    <xf numFmtId="0" fontId="67" fillId="4" borderId="5" xfId="8" applyFont="1" applyFill="1" applyBorder="1" applyAlignment="1" applyProtection="1">
      <alignment horizontal="center" vertical="center"/>
      <protection hidden="1"/>
    </xf>
    <xf numFmtId="0" fontId="62" fillId="3" borderId="0" xfId="37" applyFont="1" applyFill="1" applyAlignment="1" applyProtection="1">
      <alignment horizontal="center" vertical="center"/>
      <protection locked="0"/>
    </xf>
    <xf numFmtId="0" fontId="62" fillId="3" borderId="5" xfId="8" applyFont="1" applyFill="1" applyBorder="1" applyAlignment="1" applyProtection="1">
      <alignment horizontal="center" vertical="center"/>
      <protection locked="0"/>
    </xf>
    <xf numFmtId="183" fontId="315" fillId="7" borderId="0" xfId="8" applyNumberFormat="1" applyFont="1" applyFill="1" applyAlignment="1" applyProtection="1">
      <alignment horizontal="center" vertical="center"/>
      <protection locked="0"/>
    </xf>
    <xf numFmtId="0" fontId="317" fillId="103" borderId="0" xfId="0" applyFont="1" applyFill="1" applyAlignment="1">
      <alignment horizontal="center" vertical="center"/>
    </xf>
    <xf numFmtId="0" fontId="293" fillId="3" borderId="0" xfId="8" applyFont="1" applyFill="1" applyAlignment="1" applyProtection="1">
      <alignment horizontal="center"/>
      <protection locked="0"/>
    </xf>
    <xf numFmtId="49" fontId="15" fillId="5" borderId="0" xfId="1" applyNumberFormat="1" applyFont="1" applyFill="1" applyAlignment="1">
      <alignment horizontal="center" vertical="center"/>
    </xf>
    <xf numFmtId="49" fontId="15" fillId="5" borderId="149" xfId="1" applyNumberFormat="1" applyFont="1" applyFill="1" applyBorder="1" applyAlignment="1">
      <alignment horizontal="center" vertical="center"/>
    </xf>
    <xf numFmtId="0" fontId="466" fillId="123" borderId="165" xfId="1" applyFont="1" applyFill="1" applyBorder="1" applyAlignment="1">
      <alignment horizontal="center" vertical="center"/>
    </xf>
    <xf numFmtId="0" fontId="466" fillId="123" borderId="148" xfId="1" applyFont="1" applyFill="1" applyBorder="1" applyAlignment="1">
      <alignment horizontal="center" vertical="center"/>
    </xf>
    <xf numFmtId="165" fontId="83" fillId="5" borderId="182" xfId="3" applyNumberFormat="1" applyFont="1" applyFill="1" applyBorder="1" applyAlignment="1">
      <alignment horizontal="center" vertical="center" wrapText="1"/>
    </xf>
    <xf numFmtId="165" fontId="83" fillId="5" borderId="151" xfId="3" applyNumberFormat="1" applyFont="1" applyFill="1" applyBorder="1" applyAlignment="1">
      <alignment horizontal="center" vertical="center" wrapText="1"/>
    </xf>
    <xf numFmtId="165" fontId="83" fillId="5" borderId="152" xfId="3" applyNumberFormat="1" applyFont="1" applyFill="1" applyBorder="1" applyAlignment="1">
      <alignment horizontal="center" vertical="center" wrapText="1"/>
    </xf>
    <xf numFmtId="0" fontId="457" fillId="5" borderId="164" xfId="1" applyFont="1" applyFill="1" applyBorder="1" applyAlignment="1">
      <alignment horizontal="left" vertical="center"/>
    </xf>
    <xf numFmtId="0" fontId="457" fillId="5" borderId="0" xfId="1" applyFont="1" applyFill="1" applyAlignment="1">
      <alignment horizontal="left" vertical="center"/>
    </xf>
    <xf numFmtId="0" fontId="457" fillId="5" borderId="149" xfId="1" applyFont="1" applyFill="1" applyBorder="1" applyAlignment="1">
      <alignment horizontal="left" vertical="center"/>
    </xf>
    <xf numFmtId="0" fontId="26" fillId="5" borderId="18" xfId="25" applyFont="1" applyFill="1" applyBorder="1" applyAlignment="1">
      <alignment horizontal="center" vertical="center"/>
    </xf>
    <xf numFmtId="0" fontId="26" fillId="5" borderId="0" xfId="25" applyFont="1" applyFill="1" applyAlignment="1">
      <alignment horizontal="center" vertical="center"/>
    </xf>
    <xf numFmtId="0" fontId="26" fillId="5" borderId="17" xfId="25" applyFont="1" applyFill="1" applyBorder="1" applyAlignment="1">
      <alignment horizontal="center" vertical="center"/>
    </xf>
    <xf numFmtId="0" fontId="85" fillId="5" borderId="18" xfId="25" applyFont="1" applyFill="1" applyBorder="1" applyAlignment="1">
      <alignment horizontal="center" vertical="center" wrapText="1"/>
    </xf>
    <xf numFmtId="0" fontId="85" fillId="5" borderId="0" xfId="25" applyFont="1" applyFill="1" applyAlignment="1">
      <alignment horizontal="center" vertical="center" wrapText="1"/>
    </xf>
    <xf numFmtId="0" fontId="85" fillId="5" borderId="17" xfId="25" applyFont="1" applyFill="1" applyBorder="1" applyAlignment="1">
      <alignment horizontal="center" vertical="center" wrapText="1"/>
    </xf>
    <xf numFmtId="0" fontId="61" fillId="105" borderId="3" xfId="1" applyFont="1" applyFill="1" applyBorder="1" applyAlignment="1">
      <alignment horizontal="center" vertical="center" wrapText="1"/>
    </xf>
    <xf numFmtId="0" fontId="61" fillId="105" borderId="0" xfId="1" applyFont="1" applyFill="1" applyAlignment="1">
      <alignment horizontal="center" vertical="center" wrapText="1"/>
    </xf>
    <xf numFmtId="0" fontId="61" fillId="105" borderId="2" xfId="1" applyFont="1" applyFill="1" applyBorder="1" applyAlignment="1">
      <alignment horizontal="center" vertical="center" wrapText="1"/>
    </xf>
    <xf numFmtId="0" fontId="285" fillId="105" borderId="3" xfId="1" applyFont="1" applyFill="1" applyBorder="1" applyAlignment="1">
      <alignment horizontal="left" vertical="center" wrapText="1"/>
    </xf>
    <xf numFmtId="0" fontId="285" fillId="105" borderId="0" xfId="1" applyFont="1" applyFill="1" applyAlignment="1">
      <alignment horizontal="left" vertical="center" wrapText="1"/>
    </xf>
    <xf numFmtId="0" fontId="285" fillId="105" borderId="2" xfId="1" applyFont="1" applyFill="1" applyBorder="1" applyAlignment="1">
      <alignment horizontal="left" vertical="center" wrapText="1"/>
    </xf>
    <xf numFmtId="0" fontId="20" fillId="5" borderId="119" xfId="25" applyFont="1" applyFill="1" applyBorder="1" applyAlignment="1">
      <alignment horizontal="center" vertical="center" wrapText="1"/>
    </xf>
    <xf numFmtId="0" fontId="20" fillId="5" borderId="15" xfId="25" applyFont="1" applyFill="1" applyBorder="1" applyAlignment="1">
      <alignment horizontal="center" vertical="center" wrapText="1"/>
    </xf>
    <xf numFmtId="0" fontId="20" fillId="5" borderId="120" xfId="25" applyFont="1" applyFill="1" applyBorder="1" applyAlignment="1">
      <alignment horizontal="center" vertical="center" wrapText="1"/>
    </xf>
    <xf numFmtId="0" fontId="20" fillId="5" borderId="18" xfId="25" applyFont="1" applyFill="1" applyBorder="1" applyAlignment="1">
      <alignment horizontal="center" vertical="center" wrapText="1"/>
    </xf>
    <xf numFmtId="0" fontId="20" fillId="5" borderId="0" xfId="25" applyFont="1" applyFill="1" applyAlignment="1">
      <alignment horizontal="center" vertical="center" wrapText="1"/>
    </xf>
    <xf numFmtId="0" fontId="20" fillId="5" borderId="17" xfId="25" applyFont="1" applyFill="1" applyBorder="1" applyAlignment="1">
      <alignment horizontal="center" vertical="center" wrapText="1"/>
    </xf>
    <xf numFmtId="0" fontId="15" fillId="5" borderId="18" xfId="25" applyFont="1" applyFill="1" applyBorder="1" applyAlignment="1">
      <alignment horizontal="center" vertical="center" wrapText="1"/>
    </xf>
    <xf numFmtId="0" fontId="15" fillId="5" borderId="0" xfId="25" applyFont="1" applyFill="1" applyAlignment="1">
      <alignment horizontal="center" vertical="center" wrapText="1"/>
    </xf>
    <xf numFmtId="0" fontId="15" fillId="5" borderId="17" xfId="25" applyFont="1" applyFill="1" applyBorder="1" applyAlignment="1">
      <alignment horizontal="center" vertical="center" wrapText="1"/>
    </xf>
    <xf numFmtId="0" fontId="87" fillId="105" borderId="3" xfId="1" applyFont="1" applyFill="1" applyBorder="1" applyAlignment="1">
      <alignment horizontal="left" vertical="center"/>
    </xf>
    <xf numFmtId="0" fontId="87" fillId="105" borderId="0" xfId="1" applyFont="1" applyFill="1" applyAlignment="1">
      <alignment horizontal="left" vertical="center"/>
    </xf>
    <xf numFmtId="0" fontId="87" fillId="105" borderId="2" xfId="1" applyFont="1" applyFill="1" applyBorder="1" applyAlignment="1">
      <alignment horizontal="left" vertical="center"/>
    </xf>
    <xf numFmtId="0" fontId="282" fillId="105" borderId="3" xfId="1" applyFont="1" applyFill="1" applyBorder="1" applyAlignment="1">
      <alignment horizontal="center" vertical="center"/>
    </xf>
    <xf numFmtId="0" fontId="282" fillId="105" borderId="0" xfId="1" applyFont="1" applyFill="1" applyAlignment="1">
      <alignment horizontal="center" vertical="center"/>
    </xf>
    <xf numFmtId="0" fontId="282" fillId="105" borderId="2" xfId="1" applyFont="1" applyFill="1" applyBorder="1" applyAlignment="1">
      <alignment horizontal="center" vertical="center"/>
    </xf>
    <xf numFmtId="0" fontId="88" fillId="105" borderId="174" xfId="1" applyFont="1" applyFill="1" applyBorder="1" applyAlignment="1">
      <alignment horizontal="left" vertical="center" wrapText="1"/>
    </xf>
    <xf numFmtId="0" fontId="88" fillId="105" borderId="26" xfId="1" applyFont="1" applyFill="1" applyBorder="1" applyAlignment="1">
      <alignment horizontal="left" vertical="center" wrapText="1"/>
    </xf>
    <xf numFmtId="0" fontId="88" fillId="105" borderId="175" xfId="1" applyFont="1" applyFill="1" applyBorder="1" applyAlignment="1">
      <alignment horizontal="left" vertical="center" wrapText="1"/>
    </xf>
    <xf numFmtId="0" fontId="88" fillId="105" borderId="3" xfId="1" applyFont="1" applyFill="1" applyBorder="1" applyAlignment="1">
      <alignment horizontal="left" vertical="center" wrapText="1"/>
    </xf>
    <xf numFmtId="0" fontId="88" fillId="105" borderId="0" xfId="1" applyFont="1" applyFill="1" applyAlignment="1">
      <alignment horizontal="left" vertical="center" wrapText="1"/>
    </xf>
    <xf numFmtId="0" fontId="88" fillId="105" borderId="2" xfId="1" applyFont="1" applyFill="1" applyBorder="1" applyAlignment="1">
      <alignment horizontal="left" vertical="center" wrapText="1"/>
    </xf>
    <xf numFmtId="0" fontId="87" fillId="105" borderId="3" xfId="1" applyFont="1" applyFill="1" applyBorder="1" applyAlignment="1">
      <alignment horizontal="left" vertical="center" wrapText="1"/>
    </xf>
    <xf numFmtId="0" fontId="87" fillId="105" borderId="0" xfId="1" applyFont="1" applyFill="1" applyAlignment="1">
      <alignment horizontal="left" vertical="center" wrapText="1"/>
    </xf>
    <xf numFmtId="0" fontId="87" fillId="105" borderId="2" xfId="1" applyFont="1" applyFill="1" applyBorder="1" applyAlignment="1">
      <alignment horizontal="left" vertical="center" wrapText="1"/>
    </xf>
    <xf numFmtId="0" fontId="472" fillId="105" borderId="3" xfId="1" applyFont="1" applyFill="1" applyBorder="1" applyAlignment="1">
      <alignment horizontal="left" vertical="center" wrapText="1"/>
    </xf>
    <xf numFmtId="0" fontId="472" fillId="105" borderId="0" xfId="1" applyFont="1" applyFill="1" applyAlignment="1">
      <alignment horizontal="left" vertical="center" wrapText="1"/>
    </xf>
    <xf numFmtId="0" fontId="472" fillId="105" borderId="2" xfId="1" applyFont="1" applyFill="1" applyBorder="1" applyAlignment="1">
      <alignment horizontal="left" vertical="center" wrapText="1"/>
    </xf>
    <xf numFmtId="0" fontId="40" fillId="5" borderId="148" xfId="1" applyFont="1" applyFill="1" applyBorder="1" applyAlignment="1">
      <alignment horizontal="center" vertical="center" wrapText="1"/>
    </xf>
    <xf numFmtId="0" fontId="40" fillId="5" borderId="0" xfId="1" applyFont="1" applyFill="1" applyAlignment="1">
      <alignment horizontal="center" vertical="center" wrapText="1"/>
    </xf>
    <xf numFmtId="0" fontId="40" fillId="5" borderId="149" xfId="1" applyFont="1" applyFill="1" applyBorder="1" applyAlignment="1">
      <alignment horizontal="center" vertical="center" wrapText="1"/>
    </xf>
    <xf numFmtId="0" fontId="74" fillId="3" borderId="0" xfId="1" applyFont="1" applyFill="1" applyAlignment="1">
      <alignment horizontal="center" vertical="center"/>
    </xf>
    <xf numFmtId="2" fontId="75" fillId="2" borderId="0" xfId="3" applyNumberFormat="1" applyFont="1" applyFill="1" applyAlignment="1">
      <alignment horizontal="center" vertical="center"/>
    </xf>
    <xf numFmtId="0" fontId="15" fillId="0" borderId="149" xfId="1" applyFont="1" applyBorder="1" applyAlignment="1">
      <alignment horizontal="left" vertical="center"/>
    </xf>
    <xf numFmtId="0" fontId="12" fillId="123" borderId="148" xfId="1" applyFont="1" applyFill="1" applyBorder="1" applyAlignment="1">
      <alignment horizontal="center" vertical="center" wrapText="1"/>
    </xf>
    <xf numFmtId="0" fontId="12" fillId="123" borderId="0" xfId="1" applyFont="1" applyFill="1" applyAlignment="1">
      <alignment horizontal="center" vertical="center" wrapText="1"/>
    </xf>
    <xf numFmtId="0" fontId="12" fillId="123" borderId="149" xfId="1" applyFont="1" applyFill="1" applyBorder="1" applyAlignment="1">
      <alignment horizontal="center" vertical="center" wrapText="1"/>
    </xf>
    <xf numFmtId="0" fontId="15" fillId="3" borderId="164"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149" xfId="1" applyFont="1" applyFill="1" applyBorder="1" applyAlignment="1">
      <alignment horizontal="center" vertical="center" wrapText="1"/>
    </xf>
    <xf numFmtId="0" fontId="10" fillId="105" borderId="3" xfId="1" applyFont="1" applyFill="1" applyBorder="1" applyAlignment="1">
      <alignment horizontal="center" vertical="center"/>
    </xf>
    <xf numFmtId="0" fontId="10" fillId="105" borderId="0" xfId="1" applyFont="1" applyFill="1" applyAlignment="1">
      <alignment horizontal="center" vertical="center"/>
    </xf>
    <xf numFmtId="0" fontId="10" fillId="105" borderId="2" xfId="1" applyFont="1" applyFill="1" applyBorder="1" applyAlignment="1">
      <alignment horizontal="center" vertical="center"/>
    </xf>
    <xf numFmtId="0" fontId="469" fillId="5" borderId="148" xfId="1" applyFont="1" applyFill="1" applyBorder="1" applyAlignment="1">
      <alignment horizontal="center" vertical="center" wrapText="1"/>
    </xf>
    <xf numFmtId="0" fontId="469" fillId="5" borderId="0" xfId="1" applyFont="1" applyFill="1" applyAlignment="1">
      <alignment horizontal="center" vertical="center" wrapText="1"/>
    </xf>
    <xf numFmtId="0" fontId="469" fillId="5" borderId="149" xfId="1" applyFont="1" applyFill="1" applyBorder="1" applyAlignment="1">
      <alignment horizontal="center" vertical="center" wrapText="1"/>
    </xf>
    <xf numFmtId="0" fontId="281" fillId="105" borderId="3" xfId="1" applyFont="1" applyFill="1" applyBorder="1" applyAlignment="1">
      <alignment horizontal="center" vertical="center"/>
    </xf>
    <xf numFmtId="0" fontId="281" fillId="105" borderId="0" xfId="1" applyFont="1" applyFill="1" applyAlignment="1">
      <alignment horizontal="center" vertical="center"/>
    </xf>
    <xf numFmtId="0" fontId="281" fillId="105" borderId="2" xfId="1" applyFont="1" applyFill="1" applyBorder="1" applyAlignment="1">
      <alignment horizontal="center" vertical="center"/>
    </xf>
    <xf numFmtId="0" fontId="15" fillId="123" borderId="164" xfId="1" applyFont="1" applyFill="1" applyBorder="1" applyAlignment="1">
      <alignment horizontal="center" vertical="center" textRotation="90"/>
    </xf>
    <xf numFmtId="0" fontId="15" fillId="123" borderId="0" xfId="1" applyFont="1" applyFill="1" applyAlignment="1">
      <alignment horizontal="center" vertical="center" textRotation="90"/>
    </xf>
    <xf numFmtId="0" fontId="12" fillId="5" borderId="164" xfId="1" applyFont="1" applyFill="1" applyBorder="1" applyAlignment="1">
      <alignment horizontal="center" vertical="center" wrapText="1"/>
    </xf>
    <xf numFmtId="0" fontId="12" fillId="5" borderId="0" xfId="1" applyFont="1" applyFill="1" applyAlignment="1">
      <alignment horizontal="center" vertical="center" wrapText="1"/>
    </xf>
    <xf numFmtId="0" fontId="12" fillId="5" borderId="149" xfId="1" applyFont="1" applyFill="1" applyBorder="1" applyAlignment="1">
      <alignment horizontal="center" vertical="center" wrapText="1"/>
    </xf>
    <xf numFmtId="49" fontId="15" fillId="5" borderId="163" xfId="1" applyNumberFormat="1" applyFont="1" applyFill="1" applyBorder="1" applyAlignment="1">
      <alignment horizontal="center" vertical="center"/>
    </xf>
    <xf numFmtId="0" fontId="466" fillId="123" borderId="144" xfId="1" applyFont="1" applyFill="1" applyBorder="1" applyAlignment="1">
      <alignment horizontal="center" vertical="center"/>
    </xf>
    <xf numFmtId="0" fontId="466" fillId="123" borderId="147" xfId="1" applyFont="1" applyFill="1" applyBorder="1" applyAlignment="1">
      <alignment horizontal="center" vertical="center"/>
    </xf>
    <xf numFmtId="165" fontId="83" fillId="5" borderId="150" xfId="3" applyNumberFormat="1" applyFont="1" applyFill="1" applyBorder="1" applyAlignment="1">
      <alignment horizontal="center" vertical="center" wrapText="1"/>
    </xf>
    <xf numFmtId="0" fontId="457" fillId="5" borderId="147" xfId="1" applyFont="1" applyFill="1" applyBorder="1" applyAlignment="1">
      <alignment horizontal="left" vertical="center"/>
    </xf>
    <xf numFmtId="0" fontId="68" fillId="85" borderId="165" xfId="1" applyFont="1" applyFill="1" applyBorder="1" applyAlignment="1">
      <alignment horizontal="center" vertical="center" wrapText="1"/>
    </xf>
    <xf numFmtId="0" fontId="68" fillId="85" borderId="145" xfId="1" applyFont="1" applyFill="1" applyBorder="1" applyAlignment="1">
      <alignment horizontal="center" vertical="center" wrapText="1"/>
    </xf>
    <xf numFmtId="0" fontId="68" fillId="85" borderId="148" xfId="1" applyFont="1" applyFill="1" applyBorder="1" applyAlignment="1">
      <alignment horizontal="center" vertical="center" wrapText="1"/>
    </xf>
    <xf numFmtId="0" fontId="68" fillId="85" borderId="0" xfId="1" applyFont="1" applyFill="1" applyAlignment="1">
      <alignment horizontal="center" vertical="center" wrapText="1"/>
    </xf>
    <xf numFmtId="0" fontId="154" fillId="85" borderId="146" xfId="1" applyFont="1" applyFill="1" applyBorder="1" applyAlignment="1">
      <alignment horizontal="center" vertical="center" wrapText="1"/>
    </xf>
    <xf numFmtId="0" fontId="154" fillId="85" borderId="149" xfId="1" applyFont="1" applyFill="1" applyBorder="1" applyAlignment="1">
      <alignment horizontal="center" vertical="center" wrapText="1"/>
    </xf>
    <xf numFmtId="0" fontId="12" fillId="5" borderId="166" xfId="1" applyFont="1" applyFill="1" applyBorder="1" applyAlignment="1">
      <alignment horizontal="center" vertical="center" wrapText="1"/>
    </xf>
    <xf numFmtId="0" fontId="12" fillId="5" borderId="145" xfId="1" applyFont="1" applyFill="1" applyBorder="1" applyAlignment="1">
      <alignment horizontal="center" vertical="center" wrapText="1"/>
    </xf>
    <xf numFmtId="0" fontId="67" fillId="5" borderId="146" xfId="1" applyFont="1" applyFill="1" applyBorder="1" applyAlignment="1">
      <alignment horizontal="center" vertical="center" wrapText="1"/>
    </xf>
    <xf numFmtId="0" fontId="67" fillId="5" borderId="149" xfId="1" applyFont="1" applyFill="1" applyBorder="1" applyAlignment="1">
      <alignment horizontal="center" vertical="center" wrapText="1"/>
    </xf>
    <xf numFmtId="0" fontId="12" fillId="19" borderId="37" xfId="1" applyFont="1" applyFill="1" applyBorder="1" applyAlignment="1">
      <alignment horizontal="center" vertical="center" wrapText="1"/>
    </xf>
    <xf numFmtId="0" fontId="12" fillId="19" borderId="5" xfId="1" applyFont="1" applyFill="1" applyBorder="1" applyAlignment="1">
      <alignment horizontal="center" vertical="center" wrapText="1"/>
    </xf>
    <xf numFmtId="0" fontId="12" fillId="19" borderId="61" xfId="1" applyFont="1" applyFill="1" applyBorder="1" applyAlignment="1">
      <alignment horizontal="center" vertical="center" wrapText="1"/>
    </xf>
    <xf numFmtId="0" fontId="12" fillId="19" borderId="3" xfId="1" applyFont="1" applyFill="1" applyBorder="1" applyAlignment="1">
      <alignment horizontal="center" vertical="center" wrapText="1"/>
    </xf>
    <xf numFmtId="0" fontId="12" fillId="19" borderId="0" xfId="1" applyFont="1" applyFill="1" applyAlignment="1">
      <alignment horizontal="center" vertical="center" wrapText="1"/>
    </xf>
    <xf numFmtId="0" fontId="12" fillId="19" borderId="2" xfId="1" applyFont="1" applyFill="1" applyBorder="1" applyAlignment="1">
      <alignment horizontal="center" vertical="center" wrapText="1"/>
    </xf>
    <xf numFmtId="0" fontId="61" fillId="6" borderId="3" xfId="1" applyFont="1" applyFill="1" applyBorder="1" applyAlignment="1">
      <alignment horizontal="left" vertical="center" wrapText="1"/>
    </xf>
    <xf numFmtId="0" fontId="61" fillId="6" borderId="0" xfId="1" applyFont="1" applyFill="1" applyAlignment="1">
      <alignment horizontal="left" vertical="center" wrapText="1"/>
    </xf>
    <xf numFmtId="0" fontId="61" fillId="6" borderId="2" xfId="1" applyFont="1" applyFill="1" applyBorder="1" applyAlignment="1">
      <alignment horizontal="left" vertical="center" wrapText="1"/>
    </xf>
    <xf numFmtId="0" fontId="285" fillId="6" borderId="3" xfId="1" applyFont="1" applyFill="1" applyBorder="1" applyAlignment="1">
      <alignment horizontal="left" vertical="center" wrapText="1"/>
    </xf>
    <xf numFmtId="0" fontId="285" fillId="6" borderId="0" xfId="1" applyFont="1" applyFill="1" applyAlignment="1">
      <alignment horizontal="left" vertical="center" wrapText="1"/>
    </xf>
    <xf numFmtId="0" fontId="285" fillId="6" borderId="2" xfId="1" applyFont="1" applyFill="1" applyBorder="1" applyAlignment="1">
      <alignment horizontal="left" vertical="center" wrapText="1"/>
    </xf>
    <xf numFmtId="0" fontId="87" fillId="6" borderId="3" xfId="1" applyFont="1" applyFill="1" applyBorder="1" applyAlignment="1">
      <alignment horizontal="left" vertical="center"/>
    </xf>
    <xf numFmtId="0" fontId="87" fillId="6" borderId="0" xfId="1" applyFont="1" applyFill="1" applyAlignment="1">
      <alignment horizontal="left" vertical="center"/>
    </xf>
    <xf numFmtId="0" fontId="87" fillId="6" borderId="2" xfId="1" applyFont="1" applyFill="1" applyBorder="1" applyAlignment="1">
      <alignment horizontal="left" vertical="center"/>
    </xf>
    <xf numFmtId="0" fontId="282" fillId="6" borderId="3" xfId="1" applyFont="1" applyFill="1" applyBorder="1" applyAlignment="1">
      <alignment horizontal="center" vertical="center"/>
    </xf>
    <xf numFmtId="0" fontId="282" fillId="6" borderId="0" xfId="1" applyFont="1" applyFill="1" applyAlignment="1">
      <alignment horizontal="center" vertical="center"/>
    </xf>
    <xf numFmtId="0" fontId="282" fillId="6" borderId="2" xfId="1" applyFont="1" applyFill="1" applyBorder="1" applyAlignment="1">
      <alignment horizontal="center" vertical="center"/>
    </xf>
    <xf numFmtId="0" fontId="88" fillId="6" borderId="3" xfId="1" applyFont="1" applyFill="1" applyBorder="1" applyAlignment="1">
      <alignment horizontal="left" vertical="center" wrapText="1"/>
    </xf>
    <xf numFmtId="0" fontId="88" fillId="6" borderId="0" xfId="1" applyFont="1" applyFill="1" applyAlignment="1">
      <alignment horizontal="left" vertical="center" wrapText="1"/>
    </xf>
    <xf numFmtId="0" fontId="88" fillId="6" borderId="2" xfId="1" applyFont="1" applyFill="1" applyBorder="1" applyAlignment="1">
      <alignment horizontal="left" vertical="center" wrapText="1"/>
    </xf>
    <xf numFmtId="0" fontId="87" fillId="6" borderId="3" xfId="1" applyFont="1" applyFill="1" applyBorder="1" applyAlignment="1">
      <alignment horizontal="left" vertical="center" wrapText="1"/>
    </xf>
    <xf numFmtId="0" fontId="87" fillId="6" borderId="0" xfId="1" applyFont="1" applyFill="1" applyAlignment="1">
      <alignment horizontal="left" vertical="center" wrapText="1"/>
    </xf>
    <xf numFmtId="0" fontId="87" fillId="6" borderId="2" xfId="1" applyFont="1" applyFill="1" applyBorder="1" applyAlignment="1">
      <alignment horizontal="left" vertical="center" wrapText="1"/>
    </xf>
    <xf numFmtId="0" fontId="456" fillId="5" borderId="147" xfId="1" applyFont="1" applyFill="1" applyBorder="1" applyAlignment="1">
      <alignment horizontal="center" vertical="center" wrapText="1"/>
    </xf>
    <xf numFmtId="0" fontId="456" fillId="5" borderId="0" xfId="1" applyFont="1" applyFill="1" applyAlignment="1">
      <alignment horizontal="center" vertical="center" wrapText="1"/>
    </xf>
    <xf numFmtId="166" fontId="75" fillId="2" borderId="0" xfId="3" applyNumberFormat="1" applyFont="1" applyFill="1" applyAlignment="1">
      <alignment horizontal="center" vertical="center"/>
    </xf>
    <xf numFmtId="0" fontId="297" fillId="0" borderId="0" xfId="1" applyFont="1" applyAlignment="1">
      <alignment horizontal="left" vertical="center"/>
    </xf>
    <xf numFmtId="0" fontId="286" fillId="6" borderId="3" xfId="1" applyFont="1" applyFill="1" applyBorder="1" applyAlignment="1">
      <alignment horizontal="center" vertical="center"/>
    </xf>
    <xf numFmtId="0" fontId="286" fillId="6" borderId="0" xfId="1" applyFont="1" applyFill="1" applyAlignment="1">
      <alignment horizontal="center" vertical="center"/>
    </xf>
    <xf numFmtId="0" fontId="286" fillId="6" borderId="2" xfId="1" applyFont="1" applyFill="1" applyBorder="1" applyAlignment="1">
      <alignment horizontal="center" vertical="center"/>
    </xf>
    <xf numFmtId="0" fontId="73" fillId="5" borderId="147" xfId="1" applyFont="1" applyFill="1" applyBorder="1" applyAlignment="1">
      <alignment horizontal="center" vertical="center" wrapText="1"/>
    </xf>
    <xf numFmtId="0" fontId="73" fillId="5" borderId="0" xfId="1" applyFont="1" applyFill="1" applyAlignment="1">
      <alignment horizontal="center" vertical="center" wrapText="1"/>
    </xf>
    <xf numFmtId="0" fontId="281" fillId="6" borderId="3" xfId="1" applyFont="1" applyFill="1" applyBorder="1" applyAlignment="1">
      <alignment horizontal="center" vertical="center"/>
    </xf>
    <xf numFmtId="0" fontId="281" fillId="6" borderId="0" xfId="1" applyFont="1" applyFill="1" applyAlignment="1">
      <alignment horizontal="center" vertical="center"/>
    </xf>
    <xf numFmtId="0" fontId="281" fillId="6" borderId="2" xfId="1" applyFont="1" applyFill="1" applyBorder="1" applyAlignment="1">
      <alignment horizontal="center" vertical="center"/>
    </xf>
    <xf numFmtId="0" fontId="51" fillId="122" borderId="19" xfId="1" applyFont="1" applyFill="1" applyBorder="1" applyAlignment="1">
      <alignment horizontal="center" vertical="center" textRotation="90"/>
    </xf>
    <xf numFmtId="0" fontId="51" fillId="122" borderId="86" xfId="1" applyFont="1" applyFill="1" applyBorder="1" applyAlignment="1">
      <alignment horizontal="center" vertical="center" textRotation="90"/>
    </xf>
    <xf numFmtId="0" fontId="15" fillId="123" borderId="148" xfId="1" applyFont="1" applyFill="1" applyBorder="1" applyAlignment="1">
      <alignment horizontal="center" vertical="center" textRotation="90"/>
    </xf>
    <xf numFmtId="0" fontId="12" fillId="5" borderId="147" xfId="1" applyFont="1" applyFill="1" applyBorder="1" applyAlignment="1">
      <alignment horizontal="center" vertical="center" wrapText="1"/>
    </xf>
    <xf numFmtId="0" fontId="32" fillId="122" borderId="147" xfId="1" applyFont="1" applyFill="1" applyBorder="1" applyAlignment="1">
      <alignment horizontal="center" vertical="center" wrapText="1"/>
    </xf>
    <xf numFmtId="0" fontId="32" fillId="122" borderId="0" xfId="1" applyFont="1" applyFill="1" applyAlignment="1">
      <alignment horizontal="center" vertical="center" wrapText="1"/>
    </xf>
    <xf numFmtId="0" fontId="15" fillId="3" borderId="147" xfId="1" applyFont="1" applyFill="1" applyBorder="1" applyAlignment="1">
      <alignment horizontal="center" vertical="center" wrapText="1"/>
    </xf>
    <xf numFmtId="0" fontId="68" fillId="85" borderId="144" xfId="1" applyFont="1" applyFill="1" applyBorder="1" applyAlignment="1">
      <alignment horizontal="center" vertical="center" wrapText="1"/>
    </xf>
    <xf numFmtId="0" fontId="68" fillId="85" borderId="147" xfId="1" applyFont="1" applyFill="1" applyBorder="1" applyAlignment="1">
      <alignment horizontal="center" vertical="center" wrapText="1"/>
    </xf>
    <xf numFmtId="0" fontId="154" fillId="85" borderId="0" xfId="1" applyFont="1" applyFill="1" applyAlignment="1">
      <alignment horizontal="center" vertical="center" wrapText="1"/>
    </xf>
    <xf numFmtId="0" fontId="12" fillId="5" borderId="144" xfId="1" applyFont="1" applyFill="1" applyBorder="1" applyAlignment="1">
      <alignment horizontal="center" vertical="center" wrapText="1"/>
    </xf>
    <xf numFmtId="0" fontId="84" fillId="5" borderId="119" xfId="2" applyFont="1" applyFill="1" applyBorder="1" applyAlignment="1">
      <alignment horizontal="center" vertical="center" wrapText="1"/>
    </xf>
    <xf numFmtId="0" fontId="84" fillId="5" borderId="15" xfId="2" applyFont="1" applyFill="1" applyBorder="1" applyAlignment="1">
      <alignment horizontal="center" vertical="center" wrapText="1"/>
    </xf>
    <xf numFmtId="0" fontId="84" fillId="5" borderId="120" xfId="2" applyFont="1" applyFill="1" applyBorder="1" applyAlignment="1">
      <alignment horizontal="center" vertical="center" wrapText="1"/>
    </xf>
    <xf numFmtId="0" fontId="84" fillId="5" borderId="118" xfId="2" applyFont="1" applyFill="1" applyBorder="1" applyAlignment="1">
      <alignment horizontal="center" vertical="center" wrapText="1"/>
    </xf>
    <xf numFmtId="0" fontId="84" fillId="5" borderId="14" xfId="2" applyFont="1" applyFill="1" applyBorder="1" applyAlignment="1">
      <alignment horizontal="center" vertical="center" wrapText="1"/>
    </xf>
    <xf numFmtId="0" fontId="84" fillId="5" borderId="117" xfId="2" applyFont="1" applyFill="1" applyBorder="1" applyAlignment="1">
      <alignment horizontal="center" vertical="center" wrapText="1"/>
    </xf>
    <xf numFmtId="0" fontId="30" fillId="5" borderId="164" xfId="1" applyFont="1" applyFill="1" applyBorder="1" applyAlignment="1">
      <alignment horizontal="center" vertical="center"/>
    </xf>
    <xf numFmtId="0" fontId="30" fillId="5" borderId="149" xfId="1" applyFont="1" applyFill="1" applyBorder="1" applyAlignment="1">
      <alignment horizontal="center" vertical="center"/>
    </xf>
    <xf numFmtId="169" fontId="24" fillId="5" borderId="164" xfId="1" applyNumberFormat="1" applyFont="1" applyFill="1" applyBorder="1" applyAlignment="1">
      <alignment horizontal="center" vertical="center"/>
    </xf>
    <xf numFmtId="169" fontId="24" fillId="5" borderId="149" xfId="1" applyNumberFormat="1" applyFont="1" applyFill="1" applyBorder="1" applyAlignment="1">
      <alignment horizontal="center" vertical="center"/>
    </xf>
    <xf numFmtId="0" fontId="68" fillId="85" borderId="0" xfId="1" applyFont="1" applyFill="1" applyBorder="1" applyAlignment="1">
      <alignment horizontal="center" vertical="center" wrapText="1"/>
    </xf>
    <xf numFmtId="0" fontId="469" fillId="5" borderId="0" xfId="1" applyFont="1" applyFill="1" applyBorder="1" applyAlignment="1">
      <alignment horizontal="center" vertical="center" wrapText="1"/>
    </xf>
    <xf numFmtId="0" fontId="40" fillId="5" borderId="0" xfId="1" applyFont="1" applyFill="1" applyBorder="1" applyAlignment="1">
      <alignment horizontal="center" vertical="center" wrapText="1"/>
    </xf>
    <xf numFmtId="0" fontId="15" fillId="0" borderId="0" xfId="1" applyFont="1" applyBorder="1" applyAlignment="1">
      <alignment horizontal="left" vertical="center"/>
    </xf>
    <xf numFmtId="0" fontId="12" fillId="123" borderId="0" xfId="1" applyFont="1" applyFill="1" applyBorder="1" applyAlignment="1">
      <alignment horizontal="center" vertical="center" wrapText="1"/>
    </xf>
    <xf numFmtId="0" fontId="12" fillId="3" borderId="0" xfId="1" applyFont="1" applyFill="1" applyAlignment="1" applyProtection="1">
      <alignment horizontal="center" vertical="center"/>
      <protection hidden="1"/>
    </xf>
    <xf numFmtId="0" fontId="12" fillId="3" borderId="0" xfId="1" applyFont="1" applyFill="1" applyAlignment="1" applyProtection="1">
      <alignment horizontal="left" vertical="center" wrapText="1"/>
      <protection hidden="1"/>
    </xf>
    <xf numFmtId="0" fontId="12" fillId="3" borderId="0" xfId="1" applyFont="1" applyFill="1" applyAlignment="1" applyProtection="1">
      <alignment horizontal="center" vertical="center" wrapText="1"/>
      <protection hidden="1"/>
    </xf>
    <xf numFmtId="0" fontId="79" fillId="3" borderId="0" xfId="1" applyFont="1" applyFill="1" applyAlignment="1" applyProtection="1">
      <alignment horizontal="center" vertical="center" wrapText="1"/>
      <protection hidden="1"/>
    </xf>
    <xf numFmtId="0" fontId="15" fillId="3" borderId="0" xfId="1" applyFont="1" applyFill="1" applyAlignment="1" applyProtection="1">
      <alignment horizontal="center" vertical="center" wrapText="1"/>
      <protection hidden="1"/>
    </xf>
    <xf numFmtId="0" fontId="22" fillId="3" borderId="0" xfId="1" applyFont="1" applyFill="1" applyAlignment="1" applyProtection="1">
      <alignment horizontal="center" vertical="center"/>
      <protection hidden="1"/>
    </xf>
    <xf numFmtId="0" fontId="60" fillId="0" borderId="0" xfId="7" applyFont="1" applyBorder="1" applyAlignment="1">
      <alignment horizontal="center" vertical="center" wrapText="1"/>
    </xf>
    <xf numFmtId="0" fontId="203" fillId="9" borderId="0" xfId="1" applyFont="1" applyFill="1" applyAlignment="1">
      <alignment horizontal="center" vertical="center"/>
    </xf>
    <xf numFmtId="0" fontId="66" fillId="0" borderId="28" xfId="1" applyFont="1" applyBorder="1" applyAlignment="1">
      <alignment horizontal="center" vertical="center"/>
    </xf>
    <xf numFmtId="0" fontId="12" fillId="0" borderId="28" xfId="1" applyFont="1" applyBorder="1" applyAlignment="1">
      <alignment horizontal="center" vertical="center" wrapText="1"/>
    </xf>
    <xf numFmtId="0" fontId="66" fillId="19" borderId="11" xfId="1" applyFont="1" applyFill="1" applyBorder="1" applyAlignment="1">
      <alignment horizontal="center" vertical="center" wrapText="1"/>
    </xf>
    <xf numFmtId="0" fontId="66" fillId="19" borderId="12" xfId="1" applyFont="1" applyFill="1" applyBorder="1" applyAlignment="1">
      <alignment horizontal="center" vertical="center" wrapText="1"/>
    </xf>
    <xf numFmtId="0" fontId="66" fillId="19" borderId="13" xfId="1" applyFont="1" applyFill="1" applyBorder="1" applyAlignment="1">
      <alignment horizontal="center" vertical="center" wrapText="1"/>
    </xf>
    <xf numFmtId="0" fontId="76" fillId="3" borderId="0" xfId="1" applyFont="1" applyFill="1" applyAlignment="1" applyProtection="1">
      <alignment horizontal="center" vertical="center"/>
      <protection hidden="1"/>
    </xf>
    <xf numFmtId="0" fontId="76" fillId="3" borderId="0" xfId="1" applyFont="1" applyFill="1" applyAlignment="1" applyProtection="1">
      <alignment horizontal="center" vertical="center" wrapText="1"/>
      <protection hidden="1"/>
    </xf>
    <xf numFmtId="0" fontId="442" fillId="9" borderId="0" xfId="1" applyFont="1" applyFill="1" applyAlignment="1">
      <alignment horizontal="center" vertical="center"/>
    </xf>
    <xf numFmtId="0" fontId="11" fillId="9" borderId="0" xfId="1" applyFont="1" applyFill="1" applyAlignment="1">
      <alignment horizontal="center" vertical="center" wrapText="1"/>
    </xf>
    <xf numFmtId="0" fontId="9" fillId="117" borderId="0" xfId="1" applyFill="1" applyAlignment="1">
      <alignment horizontal="center"/>
    </xf>
    <xf numFmtId="49" fontId="15" fillId="2" borderId="125" xfId="1" applyNumberFormat="1" applyFont="1" applyFill="1" applyBorder="1" applyAlignment="1">
      <alignment horizontal="center" vertical="center" wrapText="1"/>
    </xf>
    <xf numFmtId="49" fontId="15" fillId="2" borderId="129" xfId="1" applyNumberFormat="1" applyFont="1" applyFill="1" applyBorder="1" applyAlignment="1">
      <alignment horizontal="center" vertical="center" wrapText="1"/>
    </xf>
    <xf numFmtId="49" fontId="15" fillId="119" borderId="126" xfId="1" applyNumberFormat="1" applyFont="1" applyFill="1" applyBorder="1" applyAlignment="1">
      <alignment horizontal="center" vertical="center" wrapText="1"/>
    </xf>
    <xf numFmtId="49" fontId="15" fillId="120" borderId="127" xfId="1" applyNumberFormat="1" applyFont="1" applyFill="1" applyBorder="1" applyAlignment="1">
      <alignment horizontal="center" vertical="center" wrapText="1"/>
    </xf>
    <xf numFmtId="49" fontId="15" fillId="120" borderId="128" xfId="1" applyNumberFormat="1" applyFont="1" applyFill="1" applyBorder="1" applyAlignment="1">
      <alignment horizontal="center" vertical="center" wrapText="1"/>
    </xf>
    <xf numFmtId="0" fontId="28" fillId="0" borderId="0" xfId="1" applyFont="1" applyAlignment="1">
      <alignment horizontal="center" vertical="center"/>
    </xf>
    <xf numFmtId="0" fontId="15" fillId="0" borderId="0" xfId="1" applyFont="1" applyAlignment="1">
      <alignment horizontal="center" vertical="center" wrapText="1"/>
    </xf>
    <xf numFmtId="185" fontId="84" fillId="99" borderId="0" xfId="36" applyNumberFormat="1" applyFont="1" applyFill="1" applyAlignment="1">
      <alignment horizontal="left" vertical="center"/>
    </xf>
    <xf numFmtId="0" fontId="84" fillId="9" borderId="0" xfId="0" applyFont="1" applyFill="1" applyAlignment="1">
      <alignment horizontal="center" vertical="center" wrapText="1"/>
    </xf>
    <xf numFmtId="185" fontId="63" fillId="99" borderId="0" xfId="0" applyNumberFormat="1" applyFont="1" applyFill="1" applyAlignment="1">
      <alignment horizontal="center" vertical="center"/>
    </xf>
    <xf numFmtId="186" fontId="63" fillId="104" borderId="0" xfId="36" applyNumberFormat="1" applyFont="1" applyFill="1" applyAlignment="1">
      <alignment horizontal="center" vertical="center"/>
    </xf>
    <xf numFmtId="14" fontId="63" fillId="99" borderId="0" xfId="0" applyNumberFormat="1" applyFont="1" applyFill="1" applyAlignment="1">
      <alignment horizontal="center" vertical="center"/>
    </xf>
    <xf numFmtId="188" fontId="278" fillId="105" borderId="0" xfId="0" applyNumberFormat="1" applyFont="1" applyFill="1" applyAlignment="1">
      <alignment horizontal="center" vertical="center"/>
    </xf>
    <xf numFmtId="14" fontId="63" fillId="99" borderId="0" xfId="30" applyNumberFormat="1" applyFont="1" applyFill="1" applyAlignment="1">
      <alignment horizontal="center"/>
    </xf>
    <xf numFmtId="14" fontId="41" fillId="99" borderId="0" xfId="36" applyNumberFormat="1" applyFont="1" applyFill="1" applyAlignment="1">
      <alignment horizontal="center" vertical="center"/>
    </xf>
    <xf numFmtId="185" fontId="41" fillId="99" borderId="0" xfId="36" applyNumberFormat="1" applyFont="1" applyFill="1" applyAlignment="1">
      <alignment horizontal="center" vertical="center"/>
    </xf>
    <xf numFmtId="14" fontId="199" fillId="99" borderId="0" xfId="30" applyNumberFormat="1" applyFont="1" applyFill="1" applyAlignment="1">
      <alignment horizontal="center"/>
    </xf>
    <xf numFmtId="0" fontId="84" fillId="99" borderId="0" xfId="36" applyFont="1" applyFill="1" applyAlignment="1">
      <alignment horizontal="center" vertical="center"/>
    </xf>
    <xf numFmtId="0" fontId="203" fillId="0" borderId="37" xfId="25" applyFont="1" applyBorder="1" applyAlignment="1">
      <alignment horizontal="left" vertical="center"/>
    </xf>
    <xf numFmtId="0" fontId="203" fillId="0" borderId="5" xfId="25" applyFont="1" applyBorder="1" applyAlignment="1">
      <alignment horizontal="left" vertical="center"/>
    </xf>
    <xf numFmtId="0" fontId="203" fillId="0" borderId="61" xfId="25" applyFont="1" applyBorder="1" applyAlignment="1">
      <alignment horizontal="left" vertical="center"/>
    </xf>
    <xf numFmtId="0" fontId="203" fillId="0" borderId="38" xfId="25" applyFont="1" applyBorder="1" applyAlignment="1">
      <alignment horizontal="left" vertical="center"/>
    </xf>
    <xf numFmtId="0" fontId="203" fillId="0" borderId="14" xfId="25" applyFont="1" applyBorder="1" applyAlignment="1">
      <alignment horizontal="left" vertical="center"/>
    </xf>
    <xf numFmtId="0" fontId="203" fillId="0" borderId="36" xfId="25" applyFont="1" applyBorder="1" applyAlignment="1">
      <alignment horizontal="left" vertical="center"/>
    </xf>
    <xf numFmtId="0" fontId="222" fillId="3" borderId="39" xfId="25" applyFont="1" applyFill="1" applyBorder="1" applyAlignment="1">
      <alignment horizontal="center" vertical="center"/>
    </xf>
    <xf numFmtId="0" fontId="222" fillId="3" borderId="41" xfId="25" applyFont="1" applyFill="1" applyBorder="1" applyAlignment="1">
      <alignment horizontal="center" vertical="center"/>
    </xf>
    <xf numFmtId="0" fontId="200" fillId="96" borderId="40" xfId="25" applyFont="1" applyFill="1" applyBorder="1" applyAlignment="1">
      <alignment horizontal="center" vertical="center" wrapText="1"/>
    </xf>
    <xf numFmtId="0" fontId="200" fillId="96" borderId="0" xfId="25" applyFont="1" applyFill="1" applyAlignment="1">
      <alignment horizontal="center" vertical="center" wrapText="1"/>
    </xf>
    <xf numFmtId="0" fontId="12" fillId="3" borderId="0" xfId="25" applyFont="1" applyFill="1" applyAlignment="1">
      <alignment horizontal="center" vertical="center" wrapText="1"/>
    </xf>
    <xf numFmtId="0" fontId="224" fillId="95" borderId="42" xfId="25" applyFont="1" applyFill="1" applyBorder="1" applyAlignment="1">
      <alignment horizontal="center" vertical="center"/>
    </xf>
    <xf numFmtId="0" fontId="224" fillId="95" borderId="43" xfId="25" applyFont="1" applyFill="1" applyBorder="1" applyAlignment="1">
      <alignment horizontal="center" vertical="center"/>
    </xf>
    <xf numFmtId="0" fontId="225" fillId="3" borderId="0" xfId="25" applyFont="1" applyFill="1" applyAlignment="1">
      <alignment horizontal="center" vertical="center" wrapText="1"/>
    </xf>
    <xf numFmtId="49" fontId="224" fillId="100" borderId="3" xfId="25" applyNumberFormat="1" applyFont="1" applyFill="1" applyBorder="1" applyAlignment="1">
      <alignment horizontal="center" wrapText="1"/>
    </xf>
    <xf numFmtId="49" fontId="224" fillId="100" borderId="0" xfId="25" applyNumberFormat="1" applyFont="1" applyFill="1" applyAlignment="1">
      <alignment horizontal="center" wrapText="1"/>
    </xf>
    <xf numFmtId="49" fontId="224" fillId="100" borderId="34" xfId="25" applyNumberFormat="1" applyFont="1" applyFill="1" applyBorder="1" applyAlignment="1">
      <alignment horizontal="center" wrapText="1"/>
    </xf>
    <xf numFmtId="49" fontId="233" fillId="100" borderId="3" xfId="25" applyNumberFormat="1" applyFont="1" applyFill="1" applyBorder="1" applyAlignment="1">
      <alignment horizontal="center" vertical="center" wrapText="1"/>
    </xf>
    <xf numFmtId="49" fontId="136" fillId="100" borderId="0" xfId="25" applyNumberFormat="1" applyFont="1" applyFill="1" applyAlignment="1">
      <alignment horizontal="center" vertical="center" wrapText="1"/>
    </xf>
    <xf numFmtId="49" fontId="136" fillId="100" borderId="34" xfId="25" applyNumberFormat="1" applyFont="1" applyFill="1" applyBorder="1" applyAlignment="1">
      <alignment horizontal="center" vertical="center" wrapText="1"/>
    </xf>
    <xf numFmtId="49" fontId="136" fillId="100" borderId="3" xfId="25" applyNumberFormat="1" applyFont="1" applyFill="1" applyBorder="1" applyAlignment="1">
      <alignment horizontal="center" vertical="center" wrapText="1"/>
    </xf>
    <xf numFmtId="49" fontId="234" fillId="100" borderId="3" xfId="25" applyNumberFormat="1" applyFont="1" applyFill="1" applyBorder="1" applyAlignment="1">
      <alignment horizontal="center" vertical="center" wrapText="1"/>
    </xf>
    <xf numFmtId="49" fontId="234" fillId="100" borderId="0" xfId="25" applyNumberFormat="1" applyFont="1" applyFill="1" applyAlignment="1">
      <alignment horizontal="center" vertical="center" wrapText="1"/>
    </xf>
    <xf numFmtId="49" fontId="234" fillId="100" borderId="34" xfId="25" applyNumberFormat="1" applyFont="1" applyFill="1" applyBorder="1" applyAlignment="1">
      <alignment horizontal="center" vertical="center" wrapText="1"/>
    </xf>
    <xf numFmtId="49" fontId="235" fillId="100" borderId="3" xfId="25" applyNumberFormat="1" applyFont="1" applyFill="1" applyBorder="1" applyAlignment="1">
      <alignment horizontal="center" vertical="center" wrapText="1"/>
    </xf>
    <xf numFmtId="49" fontId="235" fillId="100" borderId="0" xfId="25" applyNumberFormat="1" applyFont="1" applyFill="1" applyAlignment="1">
      <alignment horizontal="center" vertical="center" wrapText="1"/>
    </xf>
    <xf numFmtId="0" fontId="237" fillId="2" borderId="51" xfId="25" applyFont="1" applyFill="1" applyBorder="1" applyAlignment="1">
      <alignment horizontal="center" vertical="center" wrapText="1"/>
    </xf>
    <xf numFmtId="0" fontId="237" fillId="2" borderId="53" xfId="25" applyFont="1" applyFill="1" applyBorder="1" applyAlignment="1">
      <alignment horizontal="center" vertical="center" wrapText="1"/>
    </xf>
    <xf numFmtId="0" fontId="75" fillId="2" borderId="52" xfId="25" applyFont="1" applyFill="1" applyBorder="1" applyAlignment="1">
      <alignment horizontal="center" vertical="center" wrapText="1"/>
    </xf>
    <xf numFmtId="0" fontId="75" fillId="2" borderId="54" xfId="25" applyFont="1" applyFill="1" applyBorder="1" applyAlignment="1">
      <alignment horizontal="center" vertical="center" wrapText="1"/>
    </xf>
    <xf numFmtId="49" fontId="19" fillId="7" borderId="3" xfId="25" applyNumberFormat="1" applyFont="1" applyFill="1" applyBorder="1" applyAlignment="1">
      <alignment horizontal="center" vertical="center" wrapText="1"/>
    </xf>
    <xf numFmtId="49" fontId="19" fillId="7" borderId="0" xfId="25" applyNumberFormat="1" applyFont="1" applyFill="1" applyAlignment="1">
      <alignment horizontal="center" vertical="center" wrapText="1"/>
    </xf>
    <xf numFmtId="49" fontId="19" fillId="7" borderId="34" xfId="25" applyNumberFormat="1" applyFont="1" applyFill="1" applyBorder="1" applyAlignment="1">
      <alignment horizontal="center" vertical="center" wrapText="1"/>
    </xf>
    <xf numFmtId="49" fontId="19" fillId="95" borderId="0" xfId="25" applyNumberFormat="1" applyFont="1" applyFill="1" applyAlignment="1">
      <alignment horizontal="center" vertical="center" wrapText="1"/>
    </xf>
    <xf numFmtId="0" fontId="36" fillId="95" borderId="0" xfId="25" applyFont="1" applyFill="1" applyAlignment="1">
      <alignment horizontal="center" vertical="center" wrapText="1"/>
    </xf>
    <xf numFmtId="49" fontId="66" fillId="100" borderId="7" xfId="25" applyNumberFormat="1" applyFont="1" applyFill="1" applyBorder="1" applyAlignment="1">
      <alignment horizontal="center" wrapText="1"/>
    </xf>
    <xf numFmtId="0" fontId="19" fillId="2" borderId="37" xfId="25" applyFont="1" applyFill="1" applyBorder="1" applyAlignment="1">
      <alignment horizontal="center" vertical="center" wrapText="1"/>
    </xf>
    <xf numFmtId="0" fontId="19" fillId="2" borderId="61" xfId="25" applyFont="1" applyFill="1" applyBorder="1" applyAlignment="1">
      <alignment horizontal="center" vertical="center" wrapText="1"/>
    </xf>
    <xf numFmtId="49" fontId="15" fillId="7" borderId="49" xfId="25" applyNumberFormat="1" applyFont="1" applyFill="1" applyBorder="1" applyAlignment="1">
      <alignment horizontal="center" vertical="center" wrapText="1"/>
    </xf>
    <xf numFmtId="49" fontId="15" fillId="7" borderId="0" xfId="25" applyNumberFormat="1" applyFont="1" applyFill="1" applyAlignment="1">
      <alignment horizontal="center" vertical="center" wrapText="1"/>
    </xf>
    <xf numFmtId="49" fontId="230" fillId="95" borderId="47" xfId="25" applyNumberFormat="1" applyFont="1" applyFill="1" applyBorder="1" applyAlignment="1">
      <alignment horizontal="center" vertical="center" wrapText="1"/>
    </xf>
    <xf numFmtId="49" fontId="62" fillId="98" borderId="0" xfId="25" applyNumberFormat="1" applyFont="1" applyFill="1" applyAlignment="1">
      <alignment horizontal="center" vertical="center" wrapText="1"/>
    </xf>
    <xf numFmtId="0" fontId="24" fillId="99" borderId="0" xfId="25" applyFont="1" applyFill="1" applyAlignment="1">
      <alignment horizontal="center" vertical="center" wrapText="1"/>
    </xf>
    <xf numFmtId="0" fontId="23" fillId="99" borderId="0" xfId="25" applyFont="1" applyFill="1" applyAlignment="1">
      <alignment horizontal="center" vertical="center" wrapText="1"/>
    </xf>
    <xf numFmtId="49" fontId="231" fillId="100" borderId="0" xfId="25" applyNumberFormat="1" applyFont="1" applyFill="1" applyAlignment="1">
      <alignment horizontal="center" wrapText="1"/>
    </xf>
    <xf numFmtId="49" fontId="231" fillId="100" borderId="34" xfId="25" applyNumberFormat="1" applyFont="1" applyFill="1" applyBorder="1" applyAlignment="1">
      <alignment horizontal="center" wrapText="1"/>
    </xf>
    <xf numFmtId="0" fontId="208" fillId="0" borderId="0" xfId="1" applyFont="1" applyAlignment="1">
      <alignment horizontal="center" vertical="center"/>
    </xf>
    <xf numFmtId="49" fontId="66" fillId="100" borderId="0" xfId="25" applyNumberFormat="1" applyFont="1" applyFill="1" applyAlignment="1">
      <alignment horizontal="center" wrapText="1"/>
    </xf>
    <xf numFmtId="49" fontId="246" fillId="3" borderId="3" xfId="41" applyNumberFormat="1" applyFont="1" applyFill="1" applyBorder="1" applyAlignment="1">
      <alignment horizontal="left"/>
    </xf>
    <xf numFmtId="49" fontId="246" fillId="3" borderId="0" xfId="41" applyNumberFormat="1" applyFont="1" applyFill="1" applyBorder="1" applyAlignment="1">
      <alignment horizontal="left"/>
    </xf>
    <xf numFmtId="0" fontId="65" fillId="116" borderId="0" xfId="1" applyFont="1" applyFill="1" applyAlignment="1">
      <alignment horizontal="center" vertical="center" wrapText="1"/>
    </xf>
    <xf numFmtId="0" fontId="65" fillId="116" borderId="10" xfId="1" applyFont="1" applyFill="1" applyBorder="1" applyAlignment="1">
      <alignment horizontal="center" vertical="center" wrapText="1"/>
    </xf>
    <xf numFmtId="0" fontId="65" fillId="86" borderId="0" xfId="1" applyFont="1" applyFill="1" applyAlignment="1">
      <alignment horizontal="center" vertical="center" wrapText="1"/>
    </xf>
    <xf numFmtId="0" fontId="65" fillId="86" borderId="10" xfId="1" applyFont="1" applyFill="1" applyBorder="1" applyAlignment="1">
      <alignment horizontal="center" vertical="center" wrapText="1"/>
    </xf>
    <xf numFmtId="0" fontId="65" fillId="86" borderId="17" xfId="1" applyFont="1" applyFill="1" applyBorder="1" applyAlignment="1">
      <alignment horizontal="center" vertical="center" wrapText="1"/>
    </xf>
    <xf numFmtId="0" fontId="398" fillId="3" borderId="0" xfId="25" applyFont="1" applyFill="1" applyAlignment="1">
      <alignment horizontal="right" vertical="center"/>
    </xf>
    <xf numFmtId="0" fontId="65" fillId="116" borderId="17" xfId="1" applyFont="1" applyFill="1" applyBorder="1" applyAlignment="1">
      <alignment horizontal="center" vertical="center" wrapText="1"/>
    </xf>
    <xf numFmtId="0" fontId="398" fillId="3" borderId="17" xfId="25" applyFont="1" applyFill="1" applyBorder="1" applyAlignment="1">
      <alignment horizontal="right" vertical="center"/>
    </xf>
    <xf numFmtId="0" fontId="45" fillId="99" borderId="0" xfId="1" applyFont="1" applyFill="1" applyAlignment="1">
      <alignment horizontal="center" vertical="center" wrapText="1"/>
    </xf>
    <xf numFmtId="0" fontId="45" fillId="99" borderId="10" xfId="1" applyFont="1" applyFill="1" applyBorder="1" applyAlignment="1">
      <alignment horizontal="center" vertical="center" wrapText="1"/>
    </xf>
    <xf numFmtId="0" fontId="45" fillId="99" borderId="17" xfId="1" applyFont="1" applyFill="1" applyBorder="1" applyAlignment="1">
      <alignment horizontal="center" vertical="center" wrapText="1"/>
    </xf>
    <xf numFmtId="0" fontId="45" fillId="11" borderId="0" xfId="1" applyFont="1" applyFill="1" applyAlignment="1">
      <alignment horizontal="center" vertical="center" wrapText="1"/>
    </xf>
    <xf numFmtId="0" fontId="45" fillId="11" borderId="10" xfId="1" applyFont="1" applyFill="1" applyBorder="1" applyAlignment="1">
      <alignment horizontal="center" vertical="center" wrapText="1"/>
    </xf>
    <xf numFmtId="0" fontId="45" fillId="11" borderId="17" xfId="1" applyFont="1" applyFill="1" applyBorder="1" applyAlignment="1">
      <alignment horizontal="center" vertical="center" wrapText="1"/>
    </xf>
    <xf numFmtId="0" fontId="437" fillId="9" borderId="100" xfId="1" applyFont="1" applyFill="1" applyBorder="1" applyAlignment="1">
      <alignment horizontal="center" vertical="center" wrapText="1"/>
    </xf>
    <xf numFmtId="0" fontId="437" fillId="9" borderId="101" xfId="1" applyFont="1" applyFill="1" applyBorder="1" applyAlignment="1">
      <alignment horizontal="center" vertical="center" wrapText="1"/>
    </xf>
    <xf numFmtId="0" fontId="437" fillId="9" borderId="102" xfId="1" applyFont="1" applyFill="1" applyBorder="1" applyAlignment="1">
      <alignment horizontal="center" vertical="center" wrapText="1"/>
    </xf>
    <xf numFmtId="0" fontId="437" fillId="9" borderId="103" xfId="1" applyFont="1" applyFill="1" applyBorder="1" applyAlignment="1">
      <alignment horizontal="center" vertical="center" wrapText="1"/>
    </xf>
    <xf numFmtId="0" fontId="437" fillId="9" borderId="104" xfId="1" applyFont="1" applyFill="1" applyBorder="1" applyAlignment="1">
      <alignment horizontal="center" vertical="center" wrapText="1"/>
    </xf>
    <xf numFmtId="0" fontId="437" fillId="9" borderId="105" xfId="1" applyFont="1" applyFill="1" applyBorder="1" applyAlignment="1">
      <alignment horizontal="center" vertical="center" wrapText="1"/>
    </xf>
    <xf numFmtId="0" fontId="438" fillId="0" borderId="119" xfId="25" applyFont="1" applyBorder="1" applyAlignment="1">
      <alignment horizontal="center" vertical="center" wrapText="1"/>
    </xf>
    <xf numFmtId="0" fontId="438" fillId="0" borderId="15" xfId="25" applyFont="1" applyBorder="1" applyAlignment="1">
      <alignment horizontal="center" vertical="center" wrapText="1"/>
    </xf>
    <xf numFmtId="0" fontId="438" fillId="0" borderId="120" xfId="25" applyFont="1" applyBorder="1" applyAlignment="1">
      <alignment horizontal="center" vertical="center" wrapText="1"/>
    </xf>
    <xf numFmtId="0" fontId="438" fillId="0" borderId="18" xfId="25" applyFont="1" applyBorder="1" applyAlignment="1">
      <alignment horizontal="center" vertical="center" wrapText="1"/>
    </xf>
    <xf numFmtId="0" fontId="438" fillId="0" borderId="0" xfId="25" applyFont="1" applyAlignment="1">
      <alignment horizontal="center" vertical="center" wrapText="1"/>
    </xf>
    <xf numFmtId="0" fontId="438" fillId="0" borderId="17" xfId="25" applyFont="1" applyBorder="1" applyAlignment="1">
      <alignment horizontal="center" vertical="center" wrapText="1"/>
    </xf>
    <xf numFmtId="0" fontId="438" fillId="0" borderId="118" xfId="25" applyFont="1" applyBorder="1" applyAlignment="1">
      <alignment horizontal="center" vertical="center" wrapText="1"/>
    </xf>
    <xf numFmtId="0" fontId="438" fillId="0" borderId="14" xfId="25" applyFont="1" applyBorder="1" applyAlignment="1">
      <alignment horizontal="center" vertical="center" wrapText="1"/>
    </xf>
    <xf numFmtId="0" fontId="438" fillId="0" borderId="117" xfId="25" applyFont="1" applyBorder="1" applyAlignment="1">
      <alignment horizontal="center" vertical="center" wrapText="1"/>
    </xf>
    <xf numFmtId="0" fontId="358" fillId="3" borderId="0" xfId="1" applyFont="1" applyFill="1" applyAlignment="1">
      <alignment horizontal="center" vertical="center"/>
    </xf>
    <xf numFmtId="0" fontId="65" fillId="115" borderId="0" xfId="1" applyFont="1" applyFill="1" applyAlignment="1">
      <alignment horizontal="center" vertical="center" wrapText="1"/>
    </xf>
    <xf numFmtId="0" fontId="65" fillId="115" borderId="17" xfId="1" applyFont="1" applyFill="1" applyBorder="1" applyAlignment="1">
      <alignment horizontal="center" vertical="center" wrapText="1"/>
    </xf>
    <xf numFmtId="0" fontId="65" fillId="115" borderId="10" xfId="1" applyFont="1" applyFill="1" applyBorder="1" applyAlignment="1">
      <alignment horizontal="center" vertical="center" wrapText="1"/>
    </xf>
    <xf numFmtId="0" fontId="45" fillId="13" borderId="0" xfId="1" applyFont="1" applyFill="1" applyAlignment="1">
      <alignment horizontal="center" vertical="center" wrapText="1"/>
    </xf>
    <xf numFmtId="0" fontId="45" fillId="13" borderId="10" xfId="1" applyFont="1" applyFill="1" applyBorder="1" applyAlignment="1">
      <alignment horizontal="center" vertical="center" wrapText="1"/>
    </xf>
    <xf numFmtId="0" fontId="45" fillId="13" borderId="17" xfId="1" applyFont="1" applyFill="1" applyBorder="1" applyAlignment="1">
      <alignment horizontal="center" vertical="center" wrapText="1"/>
    </xf>
    <xf numFmtId="0" fontId="334" fillId="107" borderId="0" xfId="25" applyFont="1" applyFill="1" applyAlignment="1">
      <alignment horizontal="center" vertical="center"/>
    </xf>
    <xf numFmtId="0" fontId="9" fillId="0" borderId="31" xfId="25" applyBorder="1" applyAlignment="1">
      <alignment horizontal="center" vertical="center" wrapText="1"/>
    </xf>
    <xf numFmtId="0" fontId="9" fillId="0" borderId="0" xfId="25" applyAlignment="1">
      <alignment horizontal="center" vertical="center" wrapText="1"/>
    </xf>
    <xf numFmtId="0" fontId="9" fillId="0" borderId="32" xfId="25" applyBorder="1" applyAlignment="1">
      <alignment horizontal="center" vertical="center" wrapText="1"/>
    </xf>
    <xf numFmtId="0" fontId="9" fillId="0" borderId="123" xfId="25" applyBorder="1" applyAlignment="1">
      <alignment horizontal="center" vertical="center" wrapText="1"/>
    </xf>
    <xf numFmtId="0" fontId="9" fillId="0" borderId="121" xfId="25" applyBorder="1" applyAlignment="1">
      <alignment horizontal="center" vertical="center" wrapText="1"/>
    </xf>
    <xf numFmtId="0" fontId="9" fillId="0" borderId="122" xfId="25" applyBorder="1" applyAlignment="1">
      <alignment horizontal="center" vertical="center" wrapText="1"/>
    </xf>
    <xf numFmtId="2" fontId="14" fillId="81" borderId="0" xfId="0" applyNumberFormat="1" applyFont="1" applyFill="1" applyAlignment="1" applyProtection="1">
      <alignment horizontal="center" vertical="center"/>
      <protection locked="0"/>
    </xf>
    <xf numFmtId="2" fontId="98" fillId="86" borderId="0" xfId="0" applyNumberFormat="1" applyFont="1" applyFill="1" applyAlignment="1" applyProtection="1">
      <alignment horizontal="center" vertical="center"/>
      <protection locked="0"/>
    </xf>
    <xf numFmtId="0" fontId="14" fillId="87" borderId="0" xfId="0" applyFont="1" applyFill="1" applyAlignment="1">
      <alignment horizontal="center" vertical="center"/>
    </xf>
    <xf numFmtId="2" fontId="98" fillId="88" borderId="0" xfId="0" applyNumberFormat="1" applyFont="1" applyFill="1" applyAlignment="1" applyProtection="1">
      <alignment horizontal="center" vertical="center"/>
      <protection locked="0"/>
    </xf>
    <xf numFmtId="2" fontId="14" fillId="11" borderId="0" xfId="0" applyNumberFormat="1" applyFont="1" applyFill="1" applyAlignment="1" applyProtection="1">
      <alignment horizontal="center" vertical="center"/>
      <protection locked="0"/>
    </xf>
    <xf numFmtId="0" fontId="17" fillId="24" borderId="114" xfId="27" applyFill="1" applyBorder="1" applyAlignment="1" applyProtection="1">
      <alignment horizontal="center" vertical="center" wrapText="1"/>
    </xf>
    <xf numFmtId="0" fontId="17" fillId="24" borderId="115" xfId="27" applyFill="1" applyBorder="1" applyAlignment="1" applyProtection="1">
      <alignment horizontal="center" vertical="center" wrapText="1"/>
    </xf>
    <xf numFmtId="0" fontId="17" fillId="24" borderId="116" xfId="27" applyFill="1" applyBorder="1" applyAlignment="1" applyProtection="1">
      <alignment horizontal="center" vertical="center" wrapText="1"/>
    </xf>
    <xf numFmtId="0" fontId="17" fillId="24" borderId="31" xfId="27" applyFill="1" applyBorder="1" applyAlignment="1" applyProtection="1">
      <alignment horizontal="center" vertical="center" wrapText="1"/>
    </xf>
    <xf numFmtId="0" fontId="17" fillId="24" borderId="0" xfId="27" applyFill="1" applyBorder="1" applyAlignment="1" applyProtection="1">
      <alignment horizontal="center" vertical="center" wrapText="1"/>
    </xf>
    <xf numFmtId="0" fontId="17" fillId="24" borderId="32" xfId="27" applyFill="1" applyBorder="1" applyAlignment="1" applyProtection="1">
      <alignment horizontal="center" vertical="center" wrapText="1"/>
    </xf>
    <xf numFmtId="2" fontId="98" fillId="85" borderId="0" xfId="0" applyNumberFormat="1" applyFont="1" applyFill="1" applyAlignment="1" applyProtection="1">
      <alignment horizontal="center" vertical="center"/>
      <protection locked="0"/>
    </xf>
    <xf numFmtId="2" fontId="98" fillId="39" borderId="0" xfId="0" applyNumberFormat="1" applyFont="1" applyFill="1" applyAlignment="1" applyProtection="1">
      <alignment horizontal="center" vertical="center"/>
      <protection locked="0"/>
    </xf>
    <xf numFmtId="2" fontId="14" fillId="48" borderId="0" xfId="0" applyNumberFormat="1" applyFont="1" applyFill="1" applyAlignment="1" applyProtection="1">
      <alignment horizontal="center" vertical="center"/>
      <protection locked="0"/>
    </xf>
    <xf numFmtId="2" fontId="14" fillId="57" borderId="0" xfId="0" applyNumberFormat="1" applyFont="1" applyFill="1" applyAlignment="1" applyProtection="1">
      <alignment horizontal="center" vertical="center"/>
      <protection locked="0"/>
    </xf>
    <xf numFmtId="2" fontId="98" fillId="25" borderId="0" xfId="0" applyNumberFormat="1" applyFont="1" applyFill="1" applyAlignment="1" applyProtection="1">
      <alignment horizontal="center" vertical="center"/>
      <protection locked="0"/>
    </xf>
    <xf numFmtId="0" fontId="14" fillId="70" borderId="0" xfId="0" applyFont="1" applyFill="1" applyAlignment="1">
      <alignment horizontal="center" vertical="center"/>
    </xf>
    <xf numFmtId="2" fontId="14" fillId="20" borderId="0" xfId="0" applyNumberFormat="1" applyFont="1" applyFill="1" applyAlignment="1" applyProtection="1">
      <alignment horizontal="center" vertical="center"/>
      <protection locked="0"/>
    </xf>
    <xf numFmtId="2" fontId="14" fillId="22" borderId="0" xfId="0" applyNumberFormat="1" applyFont="1" applyFill="1" applyAlignment="1" applyProtection="1">
      <alignment horizontal="center" vertical="center"/>
      <protection locked="0"/>
    </xf>
    <xf numFmtId="2" fontId="98" fillId="82" borderId="0" xfId="0" applyNumberFormat="1" applyFont="1" applyFill="1" applyAlignment="1" applyProtection="1">
      <alignment horizontal="center" vertical="center"/>
      <protection locked="0"/>
    </xf>
    <xf numFmtId="2" fontId="98" fillId="83" borderId="0" xfId="0" applyNumberFormat="1" applyFont="1" applyFill="1" applyAlignment="1" applyProtection="1">
      <alignment horizontal="center" vertical="center"/>
      <protection locked="0"/>
    </xf>
    <xf numFmtId="2" fontId="14" fillId="84" borderId="0" xfId="0" applyNumberFormat="1" applyFont="1" applyFill="1" applyAlignment="1" applyProtection="1">
      <alignment horizontal="center" vertical="center"/>
      <protection locked="0"/>
    </xf>
    <xf numFmtId="0" fontId="9" fillId="68" borderId="0" xfId="25" applyFill="1" applyAlignment="1">
      <alignment horizontal="center"/>
    </xf>
    <xf numFmtId="0" fontId="99" fillId="25" borderId="0" xfId="25" applyFont="1" applyFill="1" applyAlignment="1">
      <alignment horizontal="center"/>
    </xf>
    <xf numFmtId="0" fontId="99" fillId="27" borderId="0" xfId="25" applyFont="1" applyFill="1" applyAlignment="1">
      <alignment horizontal="center"/>
    </xf>
    <xf numFmtId="0" fontId="100" fillId="0" borderId="0" xfId="27" applyFont="1" applyAlignment="1" applyProtection="1">
      <alignment horizontal="center" vertical="center" wrapText="1"/>
    </xf>
    <xf numFmtId="0" fontId="100" fillId="0" borderId="121" xfId="27" applyFont="1" applyBorder="1" applyAlignment="1" applyProtection="1">
      <alignment horizontal="center" vertical="center" wrapText="1"/>
    </xf>
    <xf numFmtId="49" fontId="14" fillId="68" borderId="0" xfId="25" applyNumberFormat="1" applyFont="1" applyFill="1" applyAlignment="1" applyProtection="1">
      <alignment horizontal="center" vertical="center"/>
      <protection locked="0"/>
    </xf>
    <xf numFmtId="0" fontId="101" fillId="24" borderId="110" xfId="26" applyFont="1" applyFill="1" applyBorder="1" applyAlignment="1">
      <alignment horizontal="center" vertical="center"/>
    </xf>
    <xf numFmtId="0" fontId="101" fillId="24" borderId="111" xfId="26" applyFont="1" applyFill="1" applyBorder="1" applyAlignment="1">
      <alignment horizontal="center" vertical="center"/>
    </xf>
    <xf numFmtId="0" fontId="101" fillId="24" borderId="112" xfId="26" applyFont="1" applyFill="1" applyBorder="1" applyAlignment="1">
      <alignment horizontal="center" vertical="center"/>
    </xf>
    <xf numFmtId="0" fontId="99" fillId="32" borderId="0" xfId="25" applyFont="1" applyFill="1" applyAlignment="1">
      <alignment horizontal="center"/>
    </xf>
    <xf numFmtId="2" fontId="14" fillId="60" borderId="0" xfId="25" applyNumberFormat="1" applyFont="1" applyFill="1" applyAlignment="1" applyProtection="1">
      <alignment horizontal="center" vertical="center"/>
      <protection locked="0"/>
    </xf>
    <xf numFmtId="0" fontId="96" fillId="0" borderId="0" xfId="0" applyFont="1" applyAlignment="1">
      <alignment horizontal="center" vertical="center"/>
    </xf>
    <xf numFmtId="2" fontId="14" fillId="21" borderId="0" xfId="25" applyNumberFormat="1" applyFont="1" applyFill="1" applyAlignment="1" applyProtection="1">
      <alignment horizontal="center" vertical="center"/>
      <protection locked="0"/>
    </xf>
    <xf numFmtId="2" fontId="98" fillId="32" borderId="0" xfId="25" applyNumberFormat="1" applyFont="1" applyFill="1" applyAlignment="1" applyProtection="1">
      <alignment horizontal="center" vertical="center"/>
      <protection locked="0"/>
    </xf>
  </cellXfs>
  <cellStyles count="54">
    <cellStyle name="Euro" xfId="17" xr:uid="{00000000-0005-0000-0000-000000000000}"/>
    <cellStyle name="Lien hypertexte" xfId="7" builtinId="8"/>
    <cellStyle name="Lien hypertexte 2" xfId="14" xr:uid="{00000000-0005-0000-0000-000002000000}"/>
    <cellStyle name="Lien hypertexte 2 2" xfId="19" xr:uid="{00000000-0005-0000-0000-000003000000}"/>
    <cellStyle name="Lien hypertexte 2 2 2" xfId="41" xr:uid="{00000000-0005-0000-0000-000004000000}"/>
    <cellStyle name="Lien hypertexte 2 2 3" xfId="52" xr:uid="{EEBC07FD-D63D-440F-8F86-372108678B7C}"/>
    <cellStyle name="Lien hypertexte 2 3" xfId="50" xr:uid="{00000000-0005-0000-0000-000005000000}"/>
    <cellStyle name="Lien hypertexte 3" xfId="9" xr:uid="{00000000-0005-0000-0000-000006000000}"/>
    <cellStyle name="Lien hypertexte 3 2" xfId="16" xr:uid="{00000000-0005-0000-0000-000007000000}"/>
    <cellStyle name="Lien hypertexte 3 2 2" xfId="35" xr:uid="{00000000-0005-0000-0000-000008000000}"/>
    <cellStyle name="Lien hypertexte 3 2 3" xfId="39" xr:uid="{00000000-0005-0000-0000-000009000000}"/>
    <cellStyle name="Lien hypertexte 4" xfId="10" xr:uid="{00000000-0005-0000-0000-00000A000000}"/>
    <cellStyle name="Lien hypertexte 5" xfId="5" xr:uid="{00000000-0005-0000-0000-00000B000000}"/>
    <cellStyle name="Lien hypertexte 5 2" xfId="44" xr:uid="{00000000-0005-0000-0000-00000C000000}"/>
    <cellStyle name="Lien hypertexte_Copie de cc2_festival_menus_gemrcn_2011" xfId="27" xr:uid="{00000000-0005-0000-0000-00000D000000}"/>
    <cellStyle name="Lien hypertexte_PG Positionnement 2009" xfId="34" xr:uid="{00000000-0005-0000-0000-00000E000000}"/>
    <cellStyle name="Lien hypertexte_PG Positionnement 2009 2" xfId="43" xr:uid="{00000000-0005-0000-0000-00000F000000}"/>
    <cellStyle name="Milliers 2" xfId="15" xr:uid="{00000000-0005-0000-0000-000010000000}"/>
    <cellStyle name="Normal" xfId="0" builtinId="0"/>
    <cellStyle name="Normal 12" xfId="25" xr:uid="{00000000-0005-0000-0000-000012000000}"/>
    <cellStyle name="Normal 2" xfId="11" xr:uid="{00000000-0005-0000-0000-000013000000}"/>
    <cellStyle name="Normal 2 2" xfId="1" xr:uid="{00000000-0005-0000-0000-000014000000}"/>
    <cellStyle name="Normal 2 2 2" xfId="8" xr:uid="{00000000-0005-0000-0000-000015000000}"/>
    <cellStyle name="Normal 2 2 2 2" xfId="30" xr:uid="{00000000-0005-0000-0000-000016000000}"/>
    <cellStyle name="Normal 2 2 3" xfId="42" xr:uid="{00000000-0005-0000-0000-000017000000}"/>
    <cellStyle name="Normal 2 3" xfId="37" xr:uid="{00000000-0005-0000-0000-000018000000}"/>
    <cellStyle name="Normal 2 4" xfId="40" xr:uid="{00000000-0005-0000-0000-000019000000}"/>
    <cellStyle name="Normal 3" xfId="18" xr:uid="{00000000-0005-0000-0000-00001A000000}"/>
    <cellStyle name="Normal 3 2" xfId="45" xr:uid="{00000000-0005-0000-0000-00001B000000}"/>
    <cellStyle name="Normal 4" xfId="2" xr:uid="{00000000-0005-0000-0000-00001C000000}"/>
    <cellStyle name="Normal 4 2" xfId="48" xr:uid="{00000000-0005-0000-0000-00001D000000}"/>
    <cellStyle name="Normal 4 3" xfId="6" xr:uid="{00000000-0005-0000-0000-00001E000000}"/>
    <cellStyle name="Normal 4 3 4" xfId="36" xr:uid="{00000000-0005-0000-0000-00001F000000}"/>
    <cellStyle name="Normal 4 3 4 2" xfId="51" xr:uid="{A15B0887-E295-48C7-8A19-FEED19120BFA}"/>
    <cellStyle name="Normal 5" xfId="20" xr:uid="{00000000-0005-0000-0000-000020000000}"/>
    <cellStyle name="Normal 5 2" xfId="21" xr:uid="{00000000-0005-0000-0000-000021000000}"/>
    <cellStyle name="Normal 5 3" xfId="22" xr:uid="{00000000-0005-0000-0000-000022000000}"/>
    <cellStyle name="Normal 5 3 2" xfId="53" xr:uid="{7F28C85D-AFE4-4D84-B69F-F2E2C9463192}"/>
    <cellStyle name="Normal 5 4" xfId="23" xr:uid="{00000000-0005-0000-0000-000023000000}"/>
    <cellStyle name="Normal 5 5" xfId="38" xr:uid="{00000000-0005-0000-0000-000024000000}"/>
    <cellStyle name="Normal_Base de données recettes (1)" xfId="24" xr:uid="{00000000-0005-0000-0000-000025000000}"/>
    <cellStyle name="Normal_Comparer recettes 2009 OK 2" xfId="3" xr:uid="{00000000-0005-0000-0000-000026000000}"/>
    <cellStyle name="Normal_Comparer recettes 2009 OK 2 2" xfId="32" xr:uid="{00000000-0005-0000-0000-000027000000}"/>
    <cellStyle name="Normal_EFECTIF1 2" xfId="46" xr:uid="{00000000-0005-0000-0000-000028000000}"/>
    <cellStyle name="Normal_Forum Marais 15 09 2001" xfId="4" xr:uid="{00000000-0005-0000-0000-000029000000}"/>
    <cellStyle name="Normal_Forum Marais 15 09 2001 2" xfId="49" xr:uid="{00000000-0005-0000-0000-00002A000000}"/>
    <cellStyle name="Normal_Forum Marais 15 09 2001 2 2" xfId="47" xr:uid="{00000000-0005-0000-0000-00002B000000}"/>
    <cellStyle name="Normal_Forum Marais 15 09 2001_Fiche technique C2 Mars 2008 " xfId="31" xr:uid="{00000000-0005-0000-0000-00002C000000}"/>
    <cellStyle name="Normal_Gantt 27 janvier 2" xfId="33" xr:uid="{00000000-0005-0000-0000-00002D000000}"/>
    <cellStyle name="Normal_GERMCN UPC brouillon" xfId="26" xr:uid="{00000000-0005-0000-0000-00002E000000}"/>
    <cellStyle name="Normal_Menussuite" xfId="28" xr:uid="{00000000-0005-0000-0000-00002F000000}"/>
    <cellStyle name="Normal_space" xfId="29" xr:uid="{00000000-0005-0000-0000-000030000000}"/>
    <cellStyle name="Pourcentage 2" xfId="12" xr:uid="{00000000-0005-0000-0000-000031000000}"/>
    <cellStyle name="Pourcentage 2 2" xfId="13" xr:uid="{00000000-0005-0000-0000-000032000000}"/>
  </cellStyles>
  <dxfs count="0"/>
  <tableStyles count="0" defaultTableStyle="TableStyleMedium2" defaultPivotStyle="PivotStyleLight16"/>
  <colors>
    <mruColors>
      <color rgb="FF993300"/>
      <color rgb="FFFF9933"/>
      <color rgb="FFCC6600"/>
      <color rgb="FF0000FF"/>
      <color rgb="FF339966"/>
      <color rgb="FFED7D31"/>
      <color rgb="FF548235"/>
      <color rgb="FFCC66FF"/>
      <color rgb="FFFFFFCC"/>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26</xdr:col>
      <xdr:colOff>636718</xdr:colOff>
      <xdr:row>115</xdr:row>
      <xdr:rowOff>193415</xdr:rowOff>
    </xdr:from>
    <xdr:to>
      <xdr:col>29</xdr:col>
      <xdr:colOff>132017</xdr:colOff>
      <xdr:row>118</xdr:row>
      <xdr:rowOff>355600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2093" y="63182240"/>
          <a:ext cx="1781299" cy="1676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45</xdr:row>
      <xdr:rowOff>95250</xdr:rowOff>
    </xdr:from>
    <xdr:ext cx="2562583" cy="276253"/>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669250" y="27146250"/>
          <a:ext cx="2562583" cy="276253"/>
        </a:xfrm>
        <a:prstGeom prst="rect">
          <a:avLst/>
        </a:prstGeom>
      </xdr:spPr>
    </xdr:pic>
    <xdr:clientData/>
  </xdr:oneCellAnchor>
  <xdr:oneCellAnchor>
    <xdr:from>
      <xdr:col>4</xdr:col>
      <xdr:colOff>695324</xdr:colOff>
      <xdr:row>47</xdr:row>
      <xdr:rowOff>47624</xdr:rowOff>
    </xdr:from>
    <xdr:ext cx="2095501" cy="1123055"/>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48124" y="30908624"/>
          <a:ext cx="2095501" cy="1123055"/>
        </a:xfrm>
        <a:prstGeom prst="rect">
          <a:avLst/>
        </a:prstGeom>
      </xdr:spPr>
    </xdr:pic>
    <xdr:clientData/>
  </xdr:oneCellAnchor>
  <xdr:oneCellAnchor>
    <xdr:from>
      <xdr:col>12</xdr:col>
      <xdr:colOff>171450</xdr:colOff>
      <xdr:row>45</xdr:row>
      <xdr:rowOff>180975</xdr:rowOff>
    </xdr:from>
    <xdr:ext cx="6257925" cy="1895475"/>
    <xdr:pic>
      <xdr:nvPicPr>
        <xdr:cNvPr id="17" name="Image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620250" y="30279975"/>
          <a:ext cx="6257925" cy="1895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27</xdr:row>
      <xdr:rowOff>0</xdr:rowOff>
    </xdr:from>
    <xdr:ext cx="65" cy="172227"/>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3506450"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0</xdr:rowOff>
    </xdr:from>
    <xdr:ext cx="65" cy="172227"/>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6440150"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13506450"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13506450"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164401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0</xdr:rowOff>
    </xdr:from>
    <xdr:ext cx="65" cy="172227"/>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3506450" y="1358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0</xdr:rowOff>
    </xdr:from>
    <xdr:ext cx="65" cy="172227"/>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16440150" y="1358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56</xdr:row>
      <xdr:rowOff>0</xdr:rowOff>
    </xdr:from>
    <xdr:ext cx="65" cy="172227"/>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164401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18" name="ZoneTexte 17">
          <a:extLst>
            <a:ext uri="{FF2B5EF4-FFF2-40B4-BE49-F238E27FC236}">
              <a16:creationId xmlns:a16="http://schemas.microsoft.com/office/drawing/2014/main" id="{00000000-0008-0000-0100-000012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56</xdr:row>
      <xdr:rowOff>0</xdr:rowOff>
    </xdr:from>
    <xdr:ext cx="65" cy="172227"/>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164401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56</xdr:row>
      <xdr:rowOff>0</xdr:rowOff>
    </xdr:from>
    <xdr:ext cx="65" cy="172227"/>
    <xdr:sp macro="" textlink="">
      <xdr:nvSpPr>
        <xdr:cNvPr id="21" name="ZoneTexte 20">
          <a:extLst>
            <a:ext uri="{FF2B5EF4-FFF2-40B4-BE49-F238E27FC236}">
              <a16:creationId xmlns:a16="http://schemas.microsoft.com/office/drawing/2014/main" id="{00000000-0008-0000-0100-000015000000}"/>
            </a:ext>
          </a:extLst>
        </xdr:cNvPr>
        <xdr:cNvSpPr txBox="1"/>
      </xdr:nvSpPr>
      <xdr:spPr>
        <a:xfrm>
          <a:off x="164401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65" cy="172227"/>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135064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56</xdr:row>
      <xdr:rowOff>0</xdr:rowOff>
    </xdr:from>
    <xdr:ext cx="65" cy="172227"/>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6440150" y="2231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25" name="ZoneTexte 24">
          <a:extLst>
            <a:ext uri="{FF2B5EF4-FFF2-40B4-BE49-F238E27FC236}">
              <a16:creationId xmlns:a16="http://schemas.microsoft.com/office/drawing/2014/main" id="{00000000-0008-0000-0100-00001900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28" name="ZoneTexte 27">
          <a:extLst>
            <a:ext uri="{FF2B5EF4-FFF2-40B4-BE49-F238E27FC236}">
              <a16:creationId xmlns:a16="http://schemas.microsoft.com/office/drawing/2014/main" id="{00000000-0008-0000-0100-00001C00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15192375"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31" name="ZoneTexte 30">
          <a:extLst>
            <a:ext uri="{FF2B5EF4-FFF2-40B4-BE49-F238E27FC236}">
              <a16:creationId xmlns:a16="http://schemas.microsoft.com/office/drawing/2014/main" id="{00000000-0008-0000-0100-00001F000000}"/>
            </a:ext>
          </a:extLst>
        </xdr:cNvPr>
        <xdr:cNvSpPr txBox="1"/>
      </xdr:nvSpPr>
      <xdr:spPr>
        <a:xfrm>
          <a:off x="15192375"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33" name="ZoneTexte 32">
          <a:extLst>
            <a:ext uri="{FF2B5EF4-FFF2-40B4-BE49-F238E27FC236}">
              <a16:creationId xmlns:a16="http://schemas.microsoft.com/office/drawing/2014/main" id="{00000000-0008-0000-0100-00002100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4" name="ZoneTexte 33">
          <a:extLst>
            <a:ext uri="{FF2B5EF4-FFF2-40B4-BE49-F238E27FC236}">
              <a16:creationId xmlns:a16="http://schemas.microsoft.com/office/drawing/2014/main" id="{00000000-0008-0000-0100-000022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35" name="ZoneTexte 34">
          <a:extLst>
            <a:ext uri="{FF2B5EF4-FFF2-40B4-BE49-F238E27FC236}">
              <a16:creationId xmlns:a16="http://schemas.microsoft.com/office/drawing/2014/main" id="{00000000-0008-0000-0100-00002300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13506450" y="1744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47</xdr:row>
      <xdr:rowOff>128587</xdr:rowOff>
    </xdr:from>
    <xdr:ext cx="65" cy="172227"/>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15192375"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135064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0</xdr:rowOff>
    </xdr:from>
    <xdr:ext cx="65" cy="172227"/>
    <xdr:sp macro="" textlink="">
      <xdr:nvSpPr>
        <xdr:cNvPr id="39" name="ZoneTexte 38">
          <a:extLst>
            <a:ext uri="{FF2B5EF4-FFF2-40B4-BE49-F238E27FC236}">
              <a16:creationId xmlns:a16="http://schemas.microsoft.com/office/drawing/2014/main" id="{00000000-0008-0000-0100-000027000000}"/>
            </a:ext>
          </a:extLst>
        </xdr:cNvPr>
        <xdr:cNvSpPr txBox="1"/>
      </xdr:nvSpPr>
      <xdr:spPr>
        <a:xfrm>
          <a:off x="13506450" y="1518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40" name="ZoneTexte 39">
          <a:extLst>
            <a:ext uri="{FF2B5EF4-FFF2-40B4-BE49-F238E27FC236}">
              <a16:creationId xmlns:a16="http://schemas.microsoft.com/office/drawing/2014/main" id="{00000000-0008-0000-0100-000028000000}"/>
            </a:ext>
          </a:extLst>
        </xdr:cNvPr>
        <xdr:cNvSpPr txBox="1"/>
      </xdr:nvSpPr>
      <xdr:spPr>
        <a:xfrm>
          <a:off x="13506450" y="16911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47</xdr:row>
      <xdr:rowOff>0</xdr:rowOff>
    </xdr:from>
    <xdr:ext cx="65" cy="172227"/>
    <xdr:sp macro="" textlink="">
      <xdr:nvSpPr>
        <xdr:cNvPr id="41" name="ZoneTexte 40">
          <a:extLst>
            <a:ext uri="{FF2B5EF4-FFF2-40B4-BE49-F238E27FC236}">
              <a16:creationId xmlns:a16="http://schemas.microsoft.com/office/drawing/2014/main" id="{00000000-0008-0000-0100-000029000000}"/>
            </a:ext>
          </a:extLst>
        </xdr:cNvPr>
        <xdr:cNvSpPr txBox="1"/>
      </xdr:nvSpPr>
      <xdr:spPr>
        <a:xfrm>
          <a:off x="15192375" y="1518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13506450" y="1771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48</xdr:row>
      <xdr:rowOff>128587</xdr:rowOff>
    </xdr:from>
    <xdr:ext cx="65" cy="172227"/>
    <xdr:sp macro="" textlink="">
      <xdr:nvSpPr>
        <xdr:cNvPr id="43" name="ZoneTexte 42">
          <a:extLst>
            <a:ext uri="{FF2B5EF4-FFF2-40B4-BE49-F238E27FC236}">
              <a16:creationId xmlns:a16="http://schemas.microsoft.com/office/drawing/2014/main" id="{00000000-0008-0000-0100-00002B000000}"/>
            </a:ext>
          </a:extLst>
        </xdr:cNvPr>
        <xdr:cNvSpPr txBox="1"/>
      </xdr:nvSpPr>
      <xdr:spPr>
        <a:xfrm>
          <a:off x="15192375"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13506450" y="1717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45" name="ZoneTexte 44">
          <a:extLst>
            <a:ext uri="{FF2B5EF4-FFF2-40B4-BE49-F238E27FC236}">
              <a16:creationId xmlns:a16="http://schemas.microsoft.com/office/drawing/2014/main" id="{00000000-0008-0000-0100-00002D00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46" name="ZoneTexte 45">
          <a:extLst>
            <a:ext uri="{FF2B5EF4-FFF2-40B4-BE49-F238E27FC236}">
              <a16:creationId xmlns:a16="http://schemas.microsoft.com/office/drawing/2014/main" id="{00000000-0008-0000-0100-00002E000000}"/>
            </a:ext>
          </a:extLst>
        </xdr:cNvPr>
        <xdr:cNvSpPr txBox="1"/>
      </xdr:nvSpPr>
      <xdr:spPr>
        <a:xfrm>
          <a:off x="13506450" y="1717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47</xdr:row>
      <xdr:rowOff>128587</xdr:rowOff>
    </xdr:from>
    <xdr:ext cx="65" cy="172227"/>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15192375"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48" name="ZoneTexte 47">
          <a:extLst>
            <a:ext uri="{FF2B5EF4-FFF2-40B4-BE49-F238E27FC236}">
              <a16:creationId xmlns:a16="http://schemas.microsoft.com/office/drawing/2014/main" id="{00000000-0008-0000-0100-00003000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49" name="ZoneTexte 48">
          <a:extLst>
            <a:ext uri="{FF2B5EF4-FFF2-40B4-BE49-F238E27FC236}">
              <a16:creationId xmlns:a16="http://schemas.microsoft.com/office/drawing/2014/main" id="{00000000-0008-0000-0100-00003100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51" name="ZoneTexte 50">
          <a:extLst>
            <a:ext uri="{FF2B5EF4-FFF2-40B4-BE49-F238E27FC236}">
              <a16:creationId xmlns:a16="http://schemas.microsoft.com/office/drawing/2014/main" id="{00000000-0008-0000-0100-00003300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52" name="ZoneTexte 51">
          <a:extLst>
            <a:ext uri="{FF2B5EF4-FFF2-40B4-BE49-F238E27FC236}">
              <a16:creationId xmlns:a16="http://schemas.microsoft.com/office/drawing/2014/main" id="{00000000-0008-0000-0100-00003400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54" name="ZoneTexte 53">
          <a:extLst>
            <a:ext uri="{FF2B5EF4-FFF2-40B4-BE49-F238E27FC236}">
              <a16:creationId xmlns:a16="http://schemas.microsoft.com/office/drawing/2014/main" id="{00000000-0008-0000-0100-00003600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7" name="ZoneTexte 56">
          <a:extLst>
            <a:ext uri="{FF2B5EF4-FFF2-40B4-BE49-F238E27FC236}">
              <a16:creationId xmlns:a16="http://schemas.microsoft.com/office/drawing/2014/main" id="{00000000-0008-0000-0100-000039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58" name="ZoneTexte 57">
          <a:extLst>
            <a:ext uri="{FF2B5EF4-FFF2-40B4-BE49-F238E27FC236}">
              <a16:creationId xmlns:a16="http://schemas.microsoft.com/office/drawing/2014/main" id="{00000000-0008-0000-0100-00003A00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9" name="ZoneTexte 58">
          <a:extLst>
            <a:ext uri="{FF2B5EF4-FFF2-40B4-BE49-F238E27FC236}">
              <a16:creationId xmlns:a16="http://schemas.microsoft.com/office/drawing/2014/main" id="{00000000-0008-0000-0100-00003B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60" name="ZoneTexte 59">
          <a:extLst>
            <a:ext uri="{FF2B5EF4-FFF2-40B4-BE49-F238E27FC236}">
              <a16:creationId xmlns:a16="http://schemas.microsoft.com/office/drawing/2014/main" id="{00000000-0008-0000-0100-00003C00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61" name="ZoneTexte 60">
          <a:extLst>
            <a:ext uri="{FF2B5EF4-FFF2-40B4-BE49-F238E27FC236}">
              <a16:creationId xmlns:a16="http://schemas.microsoft.com/office/drawing/2014/main" id="{00000000-0008-0000-0100-00003D00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62" name="ZoneTexte 61">
          <a:extLst>
            <a:ext uri="{FF2B5EF4-FFF2-40B4-BE49-F238E27FC236}">
              <a16:creationId xmlns:a16="http://schemas.microsoft.com/office/drawing/2014/main" id="{00000000-0008-0000-0100-00003E00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64" name="ZoneTexte 63">
          <a:extLst>
            <a:ext uri="{FF2B5EF4-FFF2-40B4-BE49-F238E27FC236}">
              <a16:creationId xmlns:a16="http://schemas.microsoft.com/office/drawing/2014/main" id="{00000000-0008-0000-0100-00004000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66" name="ZoneTexte 65">
          <a:extLst>
            <a:ext uri="{FF2B5EF4-FFF2-40B4-BE49-F238E27FC236}">
              <a16:creationId xmlns:a16="http://schemas.microsoft.com/office/drawing/2014/main" id="{00000000-0008-0000-0100-00004200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67" name="ZoneTexte 66">
          <a:extLst>
            <a:ext uri="{FF2B5EF4-FFF2-40B4-BE49-F238E27FC236}">
              <a16:creationId xmlns:a16="http://schemas.microsoft.com/office/drawing/2014/main" id="{00000000-0008-0000-0100-000043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68" name="ZoneTexte 67">
          <a:extLst>
            <a:ext uri="{FF2B5EF4-FFF2-40B4-BE49-F238E27FC236}">
              <a16:creationId xmlns:a16="http://schemas.microsoft.com/office/drawing/2014/main" id="{00000000-0008-0000-0100-00004400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69" name="ZoneTexte 68">
          <a:extLst>
            <a:ext uri="{FF2B5EF4-FFF2-40B4-BE49-F238E27FC236}">
              <a16:creationId xmlns:a16="http://schemas.microsoft.com/office/drawing/2014/main" id="{00000000-0008-0000-0100-000045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70" name="ZoneTexte 69">
          <a:extLst>
            <a:ext uri="{FF2B5EF4-FFF2-40B4-BE49-F238E27FC236}">
              <a16:creationId xmlns:a16="http://schemas.microsoft.com/office/drawing/2014/main" id="{00000000-0008-0000-0100-00004600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1" name="ZoneTexte 70">
          <a:extLst>
            <a:ext uri="{FF2B5EF4-FFF2-40B4-BE49-F238E27FC236}">
              <a16:creationId xmlns:a16="http://schemas.microsoft.com/office/drawing/2014/main" id="{00000000-0008-0000-0100-00004700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2" name="ZoneTexte 71">
          <a:extLst>
            <a:ext uri="{FF2B5EF4-FFF2-40B4-BE49-F238E27FC236}">
              <a16:creationId xmlns:a16="http://schemas.microsoft.com/office/drawing/2014/main" id="{00000000-0008-0000-0100-00004800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3" name="ZoneTexte 72">
          <a:extLst>
            <a:ext uri="{FF2B5EF4-FFF2-40B4-BE49-F238E27FC236}">
              <a16:creationId xmlns:a16="http://schemas.microsoft.com/office/drawing/2014/main" id="{00000000-0008-0000-0100-000049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4" name="ZoneTexte 73">
          <a:extLst>
            <a:ext uri="{FF2B5EF4-FFF2-40B4-BE49-F238E27FC236}">
              <a16:creationId xmlns:a16="http://schemas.microsoft.com/office/drawing/2014/main" id="{00000000-0008-0000-0100-00004A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5" name="ZoneTexte 74">
          <a:extLst>
            <a:ext uri="{FF2B5EF4-FFF2-40B4-BE49-F238E27FC236}">
              <a16:creationId xmlns:a16="http://schemas.microsoft.com/office/drawing/2014/main" id="{00000000-0008-0000-0100-00004B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76" name="ZoneTexte 75">
          <a:extLst>
            <a:ext uri="{FF2B5EF4-FFF2-40B4-BE49-F238E27FC236}">
              <a16:creationId xmlns:a16="http://schemas.microsoft.com/office/drawing/2014/main" id="{00000000-0008-0000-0100-00004C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77" name="ZoneTexte 76">
          <a:extLst>
            <a:ext uri="{FF2B5EF4-FFF2-40B4-BE49-F238E27FC236}">
              <a16:creationId xmlns:a16="http://schemas.microsoft.com/office/drawing/2014/main" id="{00000000-0008-0000-0100-00004D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78" name="ZoneTexte 77">
          <a:extLst>
            <a:ext uri="{FF2B5EF4-FFF2-40B4-BE49-F238E27FC236}">
              <a16:creationId xmlns:a16="http://schemas.microsoft.com/office/drawing/2014/main" id="{00000000-0008-0000-0100-00004E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79" name="ZoneTexte 78">
          <a:extLst>
            <a:ext uri="{FF2B5EF4-FFF2-40B4-BE49-F238E27FC236}">
              <a16:creationId xmlns:a16="http://schemas.microsoft.com/office/drawing/2014/main" id="{00000000-0008-0000-0100-00004F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80" name="ZoneTexte 79">
          <a:extLst>
            <a:ext uri="{FF2B5EF4-FFF2-40B4-BE49-F238E27FC236}">
              <a16:creationId xmlns:a16="http://schemas.microsoft.com/office/drawing/2014/main" id="{00000000-0008-0000-0100-000050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81" name="ZoneTexte 80">
          <a:extLst>
            <a:ext uri="{FF2B5EF4-FFF2-40B4-BE49-F238E27FC236}">
              <a16:creationId xmlns:a16="http://schemas.microsoft.com/office/drawing/2014/main" id="{00000000-0008-0000-0100-000051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82" name="ZoneTexte 81">
          <a:extLst>
            <a:ext uri="{FF2B5EF4-FFF2-40B4-BE49-F238E27FC236}">
              <a16:creationId xmlns:a16="http://schemas.microsoft.com/office/drawing/2014/main" id="{00000000-0008-0000-0100-000052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83" name="ZoneTexte 82">
          <a:extLst>
            <a:ext uri="{FF2B5EF4-FFF2-40B4-BE49-F238E27FC236}">
              <a16:creationId xmlns:a16="http://schemas.microsoft.com/office/drawing/2014/main" id="{00000000-0008-0000-0100-000053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84" name="ZoneTexte 83">
          <a:extLst>
            <a:ext uri="{FF2B5EF4-FFF2-40B4-BE49-F238E27FC236}">
              <a16:creationId xmlns:a16="http://schemas.microsoft.com/office/drawing/2014/main" id="{00000000-0008-0000-0100-000054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85" name="ZoneTexte 84">
          <a:extLst>
            <a:ext uri="{FF2B5EF4-FFF2-40B4-BE49-F238E27FC236}">
              <a16:creationId xmlns:a16="http://schemas.microsoft.com/office/drawing/2014/main" id="{00000000-0008-0000-0100-000055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86" name="ZoneTexte 85">
          <a:extLst>
            <a:ext uri="{FF2B5EF4-FFF2-40B4-BE49-F238E27FC236}">
              <a16:creationId xmlns:a16="http://schemas.microsoft.com/office/drawing/2014/main" id="{00000000-0008-0000-0100-00005600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87" name="ZoneTexte 86">
          <a:extLst>
            <a:ext uri="{FF2B5EF4-FFF2-40B4-BE49-F238E27FC236}">
              <a16:creationId xmlns:a16="http://schemas.microsoft.com/office/drawing/2014/main" id="{00000000-0008-0000-0100-000057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88" name="ZoneTexte 87">
          <a:extLst>
            <a:ext uri="{FF2B5EF4-FFF2-40B4-BE49-F238E27FC236}">
              <a16:creationId xmlns:a16="http://schemas.microsoft.com/office/drawing/2014/main" id="{00000000-0008-0000-0100-000058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89" name="ZoneTexte 88">
          <a:extLst>
            <a:ext uri="{FF2B5EF4-FFF2-40B4-BE49-F238E27FC236}">
              <a16:creationId xmlns:a16="http://schemas.microsoft.com/office/drawing/2014/main" id="{00000000-0008-0000-0100-000059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90" name="ZoneTexte 89">
          <a:extLst>
            <a:ext uri="{FF2B5EF4-FFF2-40B4-BE49-F238E27FC236}">
              <a16:creationId xmlns:a16="http://schemas.microsoft.com/office/drawing/2014/main" id="{00000000-0008-0000-0100-00005A00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1" name="ZoneTexte 90">
          <a:extLst>
            <a:ext uri="{FF2B5EF4-FFF2-40B4-BE49-F238E27FC236}">
              <a16:creationId xmlns:a16="http://schemas.microsoft.com/office/drawing/2014/main" id="{00000000-0008-0000-0100-00005B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2" name="ZoneTexte 91">
          <a:extLst>
            <a:ext uri="{FF2B5EF4-FFF2-40B4-BE49-F238E27FC236}">
              <a16:creationId xmlns:a16="http://schemas.microsoft.com/office/drawing/2014/main" id="{00000000-0008-0000-0100-00005C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3" name="ZoneTexte 92">
          <a:extLst>
            <a:ext uri="{FF2B5EF4-FFF2-40B4-BE49-F238E27FC236}">
              <a16:creationId xmlns:a16="http://schemas.microsoft.com/office/drawing/2014/main" id="{00000000-0008-0000-0100-00005D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4" name="ZoneTexte 93">
          <a:extLst>
            <a:ext uri="{FF2B5EF4-FFF2-40B4-BE49-F238E27FC236}">
              <a16:creationId xmlns:a16="http://schemas.microsoft.com/office/drawing/2014/main" id="{00000000-0008-0000-0100-00005E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5" name="ZoneTexte 94">
          <a:extLst>
            <a:ext uri="{FF2B5EF4-FFF2-40B4-BE49-F238E27FC236}">
              <a16:creationId xmlns:a16="http://schemas.microsoft.com/office/drawing/2014/main" id="{00000000-0008-0000-0100-00005F00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6" name="ZoneTexte 95">
          <a:extLst>
            <a:ext uri="{FF2B5EF4-FFF2-40B4-BE49-F238E27FC236}">
              <a16:creationId xmlns:a16="http://schemas.microsoft.com/office/drawing/2014/main" id="{00000000-0008-0000-0100-000060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7" name="ZoneTexte 96">
          <a:extLst>
            <a:ext uri="{FF2B5EF4-FFF2-40B4-BE49-F238E27FC236}">
              <a16:creationId xmlns:a16="http://schemas.microsoft.com/office/drawing/2014/main" id="{00000000-0008-0000-0100-000061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8" name="ZoneTexte 97">
          <a:extLst>
            <a:ext uri="{FF2B5EF4-FFF2-40B4-BE49-F238E27FC236}">
              <a16:creationId xmlns:a16="http://schemas.microsoft.com/office/drawing/2014/main" id="{00000000-0008-0000-0100-000062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9" name="ZoneTexte 98">
          <a:extLst>
            <a:ext uri="{FF2B5EF4-FFF2-40B4-BE49-F238E27FC236}">
              <a16:creationId xmlns:a16="http://schemas.microsoft.com/office/drawing/2014/main" id="{00000000-0008-0000-0100-000063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0" name="ZoneTexte 99">
          <a:extLst>
            <a:ext uri="{FF2B5EF4-FFF2-40B4-BE49-F238E27FC236}">
              <a16:creationId xmlns:a16="http://schemas.microsoft.com/office/drawing/2014/main" id="{00000000-0008-0000-0100-000064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1" name="ZoneTexte 100">
          <a:extLst>
            <a:ext uri="{FF2B5EF4-FFF2-40B4-BE49-F238E27FC236}">
              <a16:creationId xmlns:a16="http://schemas.microsoft.com/office/drawing/2014/main" id="{00000000-0008-0000-0100-000065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2" name="ZoneTexte 101">
          <a:extLst>
            <a:ext uri="{FF2B5EF4-FFF2-40B4-BE49-F238E27FC236}">
              <a16:creationId xmlns:a16="http://schemas.microsoft.com/office/drawing/2014/main" id="{00000000-0008-0000-0100-000066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3" name="ZoneTexte 102">
          <a:extLst>
            <a:ext uri="{FF2B5EF4-FFF2-40B4-BE49-F238E27FC236}">
              <a16:creationId xmlns:a16="http://schemas.microsoft.com/office/drawing/2014/main" id="{00000000-0008-0000-0100-000067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4" name="ZoneTexte 103">
          <a:extLst>
            <a:ext uri="{FF2B5EF4-FFF2-40B4-BE49-F238E27FC236}">
              <a16:creationId xmlns:a16="http://schemas.microsoft.com/office/drawing/2014/main" id="{00000000-0008-0000-0100-00006800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5" name="ZoneTexte 104">
          <a:extLst>
            <a:ext uri="{FF2B5EF4-FFF2-40B4-BE49-F238E27FC236}">
              <a16:creationId xmlns:a16="http://schemas.microsoft.com/office/drawing/2014/main" id="{00000000-0008-0000-0100-000069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6" name="ZoneTexte 105">
          <a:extLst>
            <a:ext uri="{FF2B5EF4-FFF2-40B4-BE49-F238E27FC236}">
              <a16:creationId xmlns:a16="http://schemas.microsoft.com/office/drawing/2014/main" id="{00000000-0008-0000-0100-00006A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7" name="ZoneTexte 106">
          <a:extLst>
            <a:ext uri="{FF2B5EF4-FFF2-40B4-BE49-F238E27FC236}">
              <a16:creationId xmlns:a16="http://schemas.microsoft.com/office/drawing/2014/main" id="{00000000-0008-0000-0100-00006B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8" name="ZoneTexte 107">
          <a:extLst>
            <a:ext uri="{FF2B5EF4-FFF2-40B4-BE49-F238E27FC236}">
              <a16:creationId xmlns:a16="http://schemas.microsoft.com/office/drawing/2014/main" id="{00000000-0008-0000-0100-00006C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09" name="ZoneTexte 108">
          <a:extLst>
            <a:ext uri="{FF2B5EF4-FFF2-40B4-BE49-F238E27FC236}">
              <a16:creationId xmlns:a16="http://schemas.microsoft.com/office/drawing/2014/main" id="{00000000-0008-0000-0100-00006D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0" name="ZoneTexte 109">
          <a:extLst>
            <a:ext uri="{FF2B5EF4-FFF2-40B4-BE49-F238E27FC236}">
              <a16:creationId xmlns:a16="http://schemas.microsoft.com/office/drawing/2014/main" id="{00000000-0008-0000-0100-00006E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1" name="ZoneTexte 110">
          <a:extLst>
            <a:ext uri="{FF2B5EF4-FFF2-40B4-BE49-F238E27FC236}">
              <a16:creationId xmlns:a16="http://schemas.microsoft.com/office/drawing/2014/main" id="{00000000-0008-0000-0100-00006F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2" name="ZoneTexte 111">
          <a:extLst>
            <a:ext uri="{FF2B5EF4-FFF2-40B4-BE49-F238E27FC236}">
              <a16:creationId xmlns:a16="http://schemas.microsoft.com/office/drawing/2014/main" id="{00000000-0008-0000-0100-000070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3" name="ZoneTexte 112">
          <a:extLst>
            <a:ext uri="{FF2B5EF4-FFF2-40B4-BE49-F238E27FC236}">
              <a16:creationId xmlns:a16="http://schemas.microsoft.com/office/drawing/2014/main" id="{00000000-0008-0000-0100-000071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4" name="ZoneTexte 113">
          <a:extLst>
            <a:ext uri="{FF2B5EF4-FFF2-40B4-BE49-F238E27FC236}">
              <a16:creationId xmlns:a16="http://schemas.microsoft.com/office/drawing/2014/main" id="{00000000-0008-0000-0100-000072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5" name="ZoneTexte 114">
          <a:extLst>
            <a:ext uri="{FF2B5EF4-FFF2-40B4-BE49-F238E27FC236}">
              <a16:creationId xmlns:a16="http://schemas.microsoft.com/office/drawing/2014/main" id="{00000000-0008-0000-0100-000073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6" name="ZoneTexte 115">
          <a:extLst>
            <a:ext uri="{FF2B5EF4-FFF2-40B4-BE49-F238E27FC236}">
              <a16:creationId xmlns:a16="http://schemas.microsoft.com/office/drawing/2014/main" id="{00000000-0008-0000-0100-00007400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7" name="ZoneTexte 116">
          <a:extLst>
            <a:ext uri="{FF2B5EF4-FFF2-40B4-BE49-F238E27FC236}">
              <a16:creationId xmlns:a16="http://schemas.microsoft.com/office/drawing/2014/main" id="{00000000-0008-0000-0100-000075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8" name="ZoneTexte 117">
          <a:extLst>
            <a:ext uri="{FF2B5EF4-FFF2-40B4-BE49-F238E27FC236}">
              <a16:creationId xmlns:a16="http://schemas.microsoft.com/office/drawing/2014/main" id="{00000000-0008-0000-0100-000076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19" name="ZoneTexte 118">
          <a:extLst>
            <a:ext uri="{FF2B5EF4-FFF2-40B4-BE49-F238E27FC236}">
              <a16:creationId xmlns:a16="http://schemas.microsoft.com/office/drawing/2014/main" id="{00000000-0008-0000-0100-000077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0" name="ZoneTexte 119">
          <a:extLst>
            <a:ext uri="{FF2B5EF4-FFF2-40B4-BE49-F238E27FC236}">
              <a16:creationId xmlns:a16="http://schemas.microsoft.com/office/drawing/2014/main" id="{00000000-0008-0000-0100-000078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1" name="ZoneTexte 120">
          <a:extLst>
            <a:ext uri="{FF2B5EF4-FFF2-40B4-BE49-F238E27FC236}">
              <a16:creationId xmlns:a16="http://schemas.microsoft.com/office/drawing/2014/main" id="{00000000-0008-0000-0100-000079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2" name="ZoneTexte 121">
          <a:extLst>
            <a:ext uri="{FF2B5EF4-FFF2-40B4-BE49-F238E27FC236}">
              <a16:creationId xmlns:a16="http://schemas.microsoft.com/office/drawing/2014/main" id="{00000000-0008-0000-0100-00007A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3" name="ZoneTexte 122">
          <a:extLst>
            <a:ext uri="{FF2B5EF4-FFF2-40B4-BE49-F238E27FC236}">
              <a16:creationId xmlns:a16="http://schemas.microsoft.com/office/drawing/2014/main" id="{00000000-0008-0000-0100-00007B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4" name="ZoneTexte 123">
          <a:extLst>
            <a:ext uri="{FF2B5EF4-FFF2-40B4-BE49-F238E27FC236}">
              <a16:creationId xmlns:a16="http://schemas.microsoft.com/office/drawing/2014/main" id="{00000000-0008-0000-0100-00007C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5" name="ZoneTexte 124">
          <a:extLst>
            <a:ext uri="{FF2B5EF4-FFF2-40B4-BE49-F238E27FC236}">
              <a16:creationId xmlns:a16="http://schemas.microsoft.com/office/drawing/2014/main" id="{00000000-0008-0000-0100-00007D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6" name="ZoneTexte 125">
          <a:extLst>
            <a:ext uri="{FF2B5EF4-FFF2-40B4-BE49-F238E27FC236}">
              <a16:creationId xmlns:a16="http://schemas.microsoft.com/office/drawing/2014/main" id="{00000000-0008-0000-0100-00007E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7" name="ZoneTexte 126">
          <a:extLst>
            <a:ext uri="{FF2B5EF4-FFF2-40B4-BE49-F238E27FC236}">
              <a16:creationId xmlns:a16="http://schemas.microsoft.com/office/drawing/2014/main" id="{00000000-0008-0000-0100-00007F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8" name="ZoneTexte 127">
          <a:extLst>
            <a:ext uri="{FF2B5EF4-FFF2-40B4-BE49-F238E27FC236}">
              <a16:creationId xmlns:a16="http://schemas.microsoft.com/office/drawing/2014/main" id="{00000000-0008-0000-0100-00008000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29" name="ZoneTexte 128">
          <a:extLst>
            <a:ext uri="{FF2B5EF4-FFF2-40B4-BE49-F238E27FC236}">
              <a16:creationId xmlns:a16="http://schemas.microsoft.com/office/drawing/2014/main" id="{00000000-0008-0000-0100-000081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0" name="ZoneTexte 129">
          <a:extLst>
            <a:ext uri="{FF2B5EF4-FFF2-40B4-BE49-F238E27FC236}">
              <a16:creationId xmlns:a16="http://schemas.microsoft.com/office/drawing/2014/main" id="{00000000-0008-0000-0100-000082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1" name="ZoneTexte 130">
          <a:extLst>
            <a:ext uri="{FF2B5EF4-FFF2-40B4-BE49-F238E27FC236}">
              <a16:creationId xmlns:a16="http://schemas.microsoft.com/office/drawing/2014/main" id="{00000000-0008-0000-0100-000083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2" name="ZoneTexte 131">
          <a:extLst>
            <a:ext uri="{FF2B5EF4-FFF2-40B4-BE49-F238E27FC236}">
              <a16:creationId xmlns:a16="http://schemas.microsoft.com/office/drawing/2014/main" id="{00000000-0008-0000-0100-000084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3" name="ZoneTexte 132">
          <a:extLst>
            <a:ext uri="{FF2B5EF4-FFF2-40B4-BE49-F238E27FC236}">
              <a16:creationId xmlns:a16="http://schemas.microsoft.com/office/drawing/2014/main" id="{00000000-0008-0000-0100-000085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4" name="ZoneTexte 133">
          <a:extLst>
            <a:ext uri="{FF2B5EF4-FFF2-40B4-BE49-F238E27FC236}">
              <a16:creationId xmlns:a16="http://schemas.microsoft.com/office/drawing/2014/main" id="{00000000-0008-0000-0100-000086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5" name="ZoneTexte 134">
          <a:extLst>
            <a:ext uri="{FF2B5EF4-FFF2-40B4-BE49-F238E27FC236}">
              <a16:creationId xmlns:a16="http://schemas.microsoft.com/office/drawing/2014/main" id="{00000000-0008-0000-0100-000087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6" name="ZoneTexte 135">
          <a:extLst>
            <a:ext uri="{FF2B5EF4-FFF2-40B4-BE49-F238E27FC236}">
              <a16:creationId xmlns:a16="http://schemas.microsoft.com/office/drawing/2014/main" id="{00000000-0008-0000-0100-000088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7" name="ZoneTexte 136">
          <a:extLst>
            <a:ext uri="{FF2B5EF4-FFF2-40B4-BE49-F238E27FC236}">
              <a16:creationId xmlns:a16="http://schemas.microsoft.com/office/drawing/2014/main" id="{00000000-0008-0000-0100-000089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8" name="ZoneTexte 137">
          <a:extLst>
            <a:ext uri="{FF2B5EF4-FFF2-40B4-BE49-F238E27FC236}">
              <a16:creationId xmlns:a16="http://schemas.microsoft.com/office/drawing/2014/main" id="{00000000-0008-0000-0100-00008A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39" name="ZoneTexte 138">
          <a:extLst>
            <a:ext uri="{FF2B5EF4-FFF2-40B4-BE49-F238E27FC236}">
              <a16:creationId xmlns:a16="http://schemas.microsoft.com/office/drawing/2014/main" id="{00000000-0008-0000-0100-00008B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0" name="ZoneTexte 139">
          <a:extLst>
            <a:ext uri="{FF2B5EF4-FFF2-40B4-BE49-F238E27FC236}">
              <a16:creationId xmlns:a16="http://schemas.microsoft.com/office/drawing/2014/main" id="{00000000-0008-0000-0100-00008C00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1" name="ZoneTexte 140">
          <a:extLst>
            <a:ext uri="{FF2B5EF4-FFF2-40B4-BE49-F238E27FC236}">
              <a16:creationId xmlns:a16="http://schemas.microsoft.com/office/drawing/2014/main" id="{00000000-0008-0000-0100-00008D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2" name="ZoneTexte 141">
          <a:extLst>
            <a:ext uri="{FF2B5EF4-FFF2-40B4-BE49-F238E27FC236}">
              <a16:creationId xmlns:a16="http://schemas.microsoft.com/office/drawing/2014/main" id="{00000000-0008-0000-0100-00008E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3" name="ZoneTexte 142">
          <a:extLst>
            <a:ext uri="{FF2B5EF4-FFF2-40B4-BE49-F238E27FC236}">
              <a16:creationId xmlns:a16="http://schemas.microsoft.com/office/drawing/2014/main" id="{00000000-0008-0000-0100-00008F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4" name="ZoneTexte 143">
          <a:extLst>
            <a:ext uri="{FF2B5EF4-FFF2-40B4-BE49-F238E27FC236}">
              <a16:creationId xmlns:a16="http://schemas.microsoft.com/office/drawing/2014/main" id="{00000000-0008-0000-0100-000090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5" name="ZoneTexte 144">
          <a:extLst>
            <a:ext uri="{FF2B5EF4-FFF2-40B4-BE49-F238E27FC236}">
              <a16:creationId xmlns:a16="http://schemas.microsoft.com/office/drawing/2014/main" id="{00000000-0008-0000-0100-000091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6" name="ZoneTexte 145">
          <a:extLst>
            <a:ext uri="{FF2B5EF4-FFF2-40B4-BE49-F238E27FC236}">
              <a16:creationId xmlns:a16="http://schemas.microsoft.com/office/drawing/2014/main" id="{00000000-0008-0000-0100-000092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7" name="ZoneTexte 146">
          <a:extLst>
            <a:ext uri="{FF2B5EF4-FFF2-40B4-BE49-F238E27FC236}">
              <a16:creationId xmlns:a16="http://schemas.microsoft.com/office/drawing/2014/main" id="{00000000-0008-0000-0100-000093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8" name="ZoneTexte 147">
          <a:extLst>
            <a:ext uri="{FF2B5EF4-FFF2-40B4-BE49-F238E27FC236}">
              <a16:creationId xmlns:a16="http://schemas.microsoft.com/office/drawing/2014/main" id="{00000000-0008-0000-0100-000094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49" name="ZoneTexte 148">
          <a:extLst>
            <a:ext uri="{FF2B5EF4-FFF2-40B4-BE49-F238E27FC236}">
              <a16:creationId xmlns:a16="http://schemas.microsoft.com/office/drawing/2014/main" id="{00000000-0008-0000-0100-000095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0" name="ZoneTexte 149">
          <a:extLst>
            <a:ext uri="{FF2B5EF4-FFF2-40B4-BE49-F238E27FC236}">
              <a16:creationId xmlns:a16="http://schemas.microsoft.com/office/drawing/2014/main" id="{00000000-0008-0000-0100-000096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1" name="ZoneTexte 150">
          <a:extLst>
            <a:ext uri="{FF2B5EF4-FFF2-40B4-BE49-F238E27FC236}">
              <a16:creationId xmlns:a16="http://schemas.microsoft.com/office/drawing/2014/main" id="{00000000-0008-0000-0100-000097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2" name="ZoneTexte 151">
          <a:extLst>
            <a:ext uri="{FF2B5EF4-FFF2-40B4-BE49-F238E27FC236}">
              <a16:creationId xmlns:a16="http://schemas.microsoft.com/office/drawing/2014/main" id="{00000000-0008-0000-0100-00009800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3" name="ZoneTexte 152">
          <a:extLst>
            <a:ext uri="{FF2B5EF4-FFF2-40B4-BE49-F238E27FC236}">
              <a16:creationId xmlns:a16="http://schemas.microsoft.com/office/drawing/2014/main" id="{00000000-0008-0000-0100-000099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4" name="ZoneTexte 153">
          <a:extLst>
            <a:ext uri="{FF2B5EF4-FFF2-40B4-BE49-F238E27FC236}">
              <a16:creationId xmlns:a16="http://schemas.microsoft.com/office/drawing/2014/main" id="{00000000-0008-0000-0100-00009A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5" name="ZoneTexte 154">
          <a:extLst>
            <a:ext uri="{FF2B5EF4-FFF2-40B4-BE49-F238E27FC236}">
              <a16:creationId xmlns:a16="http://schemas.microsoft.com/office/drawing/2014/main" id="{00000000-0008-0000-0100-00009B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6" name="ZoneTexte 155">
          <a:extLst>
            <a:ext uri="{FF2B5EF4-FFF2-40B4-BE49-F238E27FC236}">
              <a16:creationId xmlns:a16="http://schemas.microsoft.com/office/drawing/2014/main" id="{00000000-0008-0000-0100-00009C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7" name="ZoneTexte 156">
          <a:extLst>
            <a:ext uri="{FF2B5EF4-FFF2-40B4-BE49-F238E27FC236}">
              <a16:creationId xmlns:a16="http://schemas.microsoft.com/office/drawing/2014/main" id="{00000000-0008-0000-0100-00009D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8" name="ZoneTexte 157">
          <a:extLst>
            <a:ext uri="{FF2B5EF4-FFF2-40B4-BE49-F238E27FC236}">
              <a16:creationId xmlns:a16="http://schemas.microsoft.com/office/drawing/2014/main" id="{00000000-0008-0000-0100-00009E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59" name="ZoneTexte 158">
          <a:extLst>
            <a:ext uri="{FF2B5EF4-FFF2-40B4-BE49-F238E27FC236}">
              <a16:creationId xmlns:a16="http://schemas.microsoft.com/office/drawing/2014/main" id="{00000000-0008-0000-0100-00009F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0" name="ZoneTexte 159">
          <a:extLst>
            <a:ext uri="{FF2B5EF4-FFF2-40B4-BE49-F238E27FC236}">
              <a16:creationId xmlns:a16="http://schemas.microsoft.com/office/drawing/2014/main" id="{00000000-0008-0000-0100-0000A0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1" name="ZoneTexte 160">
          <a:extLst>
            <a:ext uri="{FF2B5EF4-FFF2-40B4-BE49-F238E27FC236}">
              <a16:creationId xmlns:a16="http://schemas.microsoft.com/office/drawing/2014/main" id="{00000000-0008-0000-0100-0000A1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2" name="ZoneTexte 161">
          <a:extLst>
            <a:ext uri="{FF2B5EF4-FFF2-40B4-BE49-F238E27FC236}">
              <a16:creationId xmlns:a16="http://schemas.microsoft.com/office/drawing/2014/main" id="{00000000-0008-0000-0100-0000A2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3" name="ZoneTexte 162">
          <a:extLst>
            <a:ext uri="{FF2B5EF4-FFF2-40B4-BE49-F238E27FC236}">
              <a16:creationId xmlns:a16="http://schemas.microsoft.com/office/drawing/2014/main" id="{00000000-0008-0000-0100-0000A3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4" name="ZoneTexte 163">
          <a:extLst>
            <a:ext uri="{FF2B5EF4-FFF2-40B4-BE49-F238E27FC236}">
              <a16:creationId xmlns:a16="http://schemas.microsoft.com/office/drawing/2014/main" id="{00000000-0008-0000-0100-0000A400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5" name="ZoneTexte 164">
          <a:extLst>
            <a:ext uri="{FF2B5EF4-FFF2-40B4-BE49-F238E27FC236}">
              <a16:creationId xmlns:a16="http://schemas.microsoft.com/office/drawing/2014/main" id="{00000000-0008-0000-0100-0000A5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6" name="ZoneTexte 165">
          <a:extLst>
            <a:ext uri="{FF2B5EF4-FFF2-40B4-BE49-F238E27FC236}">
              <a16:creationId xmlns:a16="http://schemas.microsoft.com/office/drawing/2014/main" id="{00000000-0008-0000-0100-0000A6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7" name="ZoneTexte 166">
          <a:extLst>
            <a:ext uri="{FF2B5EF4-FFF2-40B4-BE49-F238E27FC236}">
              <a16:creationId xmlns:a16="http://schemas.microsoft.com/office/drawing/2014/main" id="{00000000-0008-0000-0100-0000A7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8" name="ZoneTexte 167">
          <a:extLst>
            <a:ext uri="{FF2B5EF4-FFF2-40B4-BE49-F238E27FC236}">
              <a16:creationId xmlns:a16="http://schemas.microsoft.com/office/drawing/2014/main" id="{00000000-0008-0000-0100-0000A8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69" name="ZoneTexte 168">
          <a:extLst>
            <a:ext uri="{FF2B5EF4-FFF2-40B4-BE49-F238E27FC236}">
              <a16:creationId xmlns:a16="http://schemas.microsoft.com/office/drawing/2014/main" id="{00000000-0008-0000-0100-0000A9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0" name="ZoneTexte 169">
          <a:extLst>
            <a:ext uri="{FF2B5EF4-FFF2-40B4-BE49-F238E27FC236}">
              <a16:creationId xmlns:a16="http://schemas.microsoft.com/office/drawing/2014/main" id="{00000000-0008-0000-0100-0000AA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1" name="ZoneTexte 170">
          <a:extLst>
            <a:ext uri="{FF2B5EF4-FFF2-40B4-BE49-F238E27FC236}">
              <a16:creationId xmlns:a16="http://schemas.microsoft.com/office/drawing/2014/main" id="{00000000-0008-0000-0100-0000AB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2" name="ZoneTexte 171">
          <a:extLst>
            <a:ext uri="{FF2B5EF4-FFF2-40B4-BE49-F238E27FC236}">
              <a16:creationId xmlns:a16="http://schemas.microsoft.com/office/drawing/2014/main" id="{00000000-0008-0000-0100-0000AC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3" name="ZoneTexte 172">
          <a:extLst>
            <a:ext uri="{FF2B5EF4-FFF2-40B4-BE49-F238E27FC236}">
              <a16:creationId xmlns:a16="http://schemas.microsoft.com/office/drawing/2014/main" id="{00000000-0008-0000-0100-0000AD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4" name="ZoneTexte 173">
          <a:extLst>
            <a:ext uri="{FF2B5EF4-FFF2-40B4-BE49-F238E27FC236}">
              <a16:creationId xmlns:a16="http://schemas.microsoft.com/office/drawing/2014/main" id="{00000000-0008-0000-0100-0000AE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5" name="ZoneTexte 174">
          <a:extLst>
            <a:ext uri="{FF2B5EF4-FFF2-40B4-BE49-F238E27FC236}">
              <a16:creationId xmlns:a16="http://schemas.microsoft.com/office/drawing/2014/main" id="{00000000-0008-0000-0100-0000AF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6" name="ZoneTexte 175">
          <a:extLst>
            <a:ext uri="{FF2B5EF4-FFF2-40B4-BE49-F238E27FC236}">
              <a16:creationId xmlns:a16="http://schemas.microsoft.com/office/drawing/2014/main" id="{00000000-0008-0000-0100-0000B000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7" name="ZoneTexte 176">
          <a:extLst>
            <a:ext uri="{FF2B5EF4-FFF2-40B4-BE49-F238E27FC236}">
              <a16:creationId xmlns:a16="http://schemas.microsoft.com/office/drawing/2014/main" id="{00000000-0008-0000-0100-0000B1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8" name="ZoneTexte 177">
          <a:extLst>
            <a:ext uri="{FF2B5EF4-FFF2-40B4-BE49-F238E27FC236}">
              <a16:creationId xmlns:a16="http://schemas.microsoft.com/office/drawing/2014/main" id="{00000000-0008-0000-0100-0000B2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79" name="ZoneTexte 178">
          <a:extLst>
            <a:ext uri="{FF2B5EF4-FFF2-40B4-BE49-F238E27FC236}">
              <a16:creationId xmlns:a16="http://schemas.microsoft.com/office/drawing/2014/main" id="{00000000-0008-0000-0100-0000B3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0" name="ZoneTexte 179">
          <a:extLst>
            <a:ext uri="{FF2B5EF4-FFF2-40B4-BE49-F238E27FC236}">
              <a16:creationId xmlns:a16="http://schemas.microsoft.com/office/drawing/2014/main" id="{00000000-0008-0000-0100-0000B4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1" name="ZoneTexte 180">
          <a:extLst>
            <a:ext uri="{FF2B5EF4-FFF2-40B4-BE49-F238E27FC236}">
              <a16:creationId xmlns:a16="http://schemas.microsoft.com/office/drawing/2014/main" id="{00000000-0008-0000-0100-0000B5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2" name="ZoneTexte 181">
          <a:extLst>
            <a:ext uri="{FF2B5EF4-FFF2-40B4-BE49-F238E27FC236}">
              <a16:creationId xmlns:a16="http://schemas.microsoft.com/office/drawing/2014/main" id="{00000000-0008-0000-0100-0000B6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3" name="ZoneTexte 182">
          <a:extLst>
            <a:ext uri="{FF2B5EF4-FFF2-40B4-BE49-F238E27FC236}">
              <a16:creationId xmlns:a16="http://schemas.microsoft.com/office/drawing/2014/main" id="{00000000-0008-0000-0100-0000B7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4" name="ZoneTexte 183">
          <a:extLst>
            <a:ext uri="{FF2B5EF4-FFF2-40B4-BE49-F238E27FC236}">
              <a16:creationId xmlns:a16="http://schemas.microsoft.com/office/drawing/2014/main" id="{00000000-0008-0000-0100-0000B8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5" name="ZoneTexte 184">
          <a:extLst>
            <a:ext uri="{FF2B5EF4-FFF2-40B4-BE49-F238E27FC236}">
              <a16:creationId xmlns:a16="http://schemas.microsoft.com/office/drawing/2014/main" id="{00000000-0008-0000-0100-0000B9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6" name="ZoneTexte 185">
          <a:extLst>
            <a:ext uri="{FF2B5EF4-FFF2-40B4-BE49-F238E27FC236}">
              <a16:creationId xmlns:a16="http://schemas.microsoft.com/office/drawing/2014/main" id="{00000000-0008-0000-0100-0000BA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7" name="ZoneTexte 186">
          <a:extLst>
            <a:ext uri="{FF2B5EF4-FFF2-40B4-BE49-F238E27FC236}">
              <a16:creationId xmlns:a16="http://schemas.microsoft.com/office/drawing/2014/main" id="{00000000-0008-0000-0100-0000BB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8" name="ZoneTexte 187">
          <a:extLst>
            <a:ext uri="{FF2B5EF4-FFF2-40B4-BE49-F238E27FC236}">
              <a16:creationId xmlns:a16="http://schemas.microsoft.com/office/drawing/2014/main" id="{00000000-0008-0000-0100-0000BC00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89" name="ZoneTexte 188">
          <a:extLst>
            <a:ext uri="{FF2B5EF4-FFF2-40B4-BE49-F238E27FC236}">
              <a16:creationId xmlns:a16="http://schemas.microsoft.com/office/drawing/2014/main" id="{00000000-0008-0000-0100-0000BD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0" name="ZoneTexte 189">
          <a:extLst>
            <a:ext uri="{FF2B5EF4-FFF2-40B4-BE49-F238E27FC236}">
              <a16:creationId xmlns:a16="http://schemas.microsoft.com/office/drawing/2014/main" id="{00000000-0008-0000-0100-0000BE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1" name="ZoneTexte 190">
          <a:extLst>
            <a:ext uri="{FF2B5EF4-FFF2-40B4-BE49-F238E27FC236}">
              <a16:creationId xmlns:a16="http://schemas.microsoft.com/office/drawing/2014/main" id="{00000000-0008-0000-0100-0000BF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2" name="ZoneTexte 191">
          <a:extLst>
            <a:ext uri="{FF2B5EF4-FFF2-40B4-BE49-F238E27FC236}">
              <a16:creationId xmlns:a16="http://schemas.microsoft.com/office/drawing/2014/main" id="{00000000-0008-0000-0100-0000C0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3" name="ZoneTexte 192">
          <a:extLst>
            <a:ext uri="{FF2B5EF4-FFF2-40B4-BE49-F238E27FC236}">
              <a16:creationId xmlns:a16="http://schemas.microsoft.com/office/drawing/2014/main" id="{00000000-0008-0000-0100-0000C1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4" name="ZoneTexte 193">
          <a:extLst>
            <a:ext uri="{FF2B5EF4-FFF2-40B4-BE49-F238E27FC236}">
              <a16:creationId xmlns:a16="http://schemas.microsoft.com/office/drawing/2014/main" id="{00000000-0008-0000-0100-0000C2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5" name="ZoneTexte 194">
          <a:extLst>
            <a:ext uri="{FF2B5EF4-FFF2-40B4-BE49-F238E27FC236}">
              <a16:creationId xmlns:a16="http://schemas.microsoft.com/office/drawing/2014/main" id="{00000000-0008-0000-0100-0000C3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6" name="ZoneTexte 195">
          <a:extLst>
            <a:ext uri="{FF2B5EF4-FFF2-40B4-BE49-F238E27FC236}">
              <a16:creationId xmlns:a16="http://schemas.microsoft.com/office/drawing/2014/main" id="{00000000-0008-0000-0100-0000C4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97" name="ZoneTexte 196">
          <a:extLst>
            <a:ext uri="{FF2B5EF4-FFF2-40B4-BE49-F238E27FC236}">
              <a16:creationId xmlns:a16="http://schemas.microsoft.com/office/drawing/2014/main" id="{00000000-0008-0000-0100-0000C5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198" name="ZoneTexte 197">
          <a:extLst>
            <a:ext uri="{FF2B5EF4-FFF2-40B4-BE49-F238E27FC236}">
              <a16:creationId xmlns:a16="http://schemas.microsoft.com/office/drawing/2014/main" id="{00000000-0008-0000-0100-0000C6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99" name="ZoneTexte 198">
          <a:extLst>
            <a:ext uri="{FF2B5EF4-FFF2-40B4-BE49-F238E27FC236}">
              <a16:creationId xmlns:a16="http://schemas.microsoft.com/office/drawing/2014/main" id="{00000000-0008-0000-0100-0000C7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200" name="ZoneTexte 199">
          <a:extLst>
            <a:ext uri="{FF2B5EF4-FFF2-40B4-BE49-F238E27FC236}">
              <a16:creationId xmlns:a16="http://schemas.microsoft.com/office/drawing/2014/main" id="{00000000-0008-0000-0100-0000C800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1" name="ZoneTexte 200">
          <a:extLst>
            <a:ext uri="{FF2B5EF4-FFF2-40B4-BE49-F238E27FC236}">
              <a16:creationId xmlns:a16="http://schemas.microsoft.com/office/drawing/2014/main" id="{00000000-0008-0000-0100-0000C9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2" name="ZoneTexte 201">
          <a:extLst>
            <a:ext uri="{FF2B5EF4-FFF2-40B4-BE49-F238E27FC236}">
              <a16:creationId xmlns:a16="http://schemas.microsoft.com/office/drawing/2014/main" id="{00000000-0008-0000-0100-0000CA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3" name="ZoneTexte 202">
          <a:extLst>
            <a:ext uri="{FF2B5EF4-FFF2-40B4-BE49-F238E27FC236}">
              <a16:creationId xmlns:a16="http://schemas.microsoft.com/office/drawing/2014/main" id="{00000000-0008-0000-0100-0000CB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4" name="ZoneTexte 203">
          <a:extLst>
            <a:ext uri="{FF2B5EF4-FFF2-40B4-BE49-F238E27FC236}">
              <a16:creationId xmlns:a16="http://schemas.microsoft.com/office/drawing/2014/main" id="{00000000-0008-0000-0100-0000CC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5" name="ZoneTexte 204">
          <a:extLst>
            <a:ext uri="{FF2B5EF4-FFF2-40B4-BE49-F238E27FC236}">
              <a16:creationId xmlns:a16="http://schemas.microsoft.com/office/drawing/2014/main" id="{00000000-0008-0000-0100-0000CD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6" name="ZoneTexte 205">
          <a:extLst>
            <a:ext uri="{FF2B5EF4-FFF2-40B4-BE49-F238E27FC236}">
              <a16:creationId xmlns:a16="http://schemas.microsoft.com/office/drawing/2014/main" id="{00000000-0008-0000-0100-0000CE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7" name="ZoneTexte 206">
          <a:extLst>
            <a:ext uri="{FF2B5EF4-FFF2-40B4-BE49-F238E27FC236}">
              <a16:creationId xmlns:a16="http://schemas.microsoft.com/office/drawing/2014/main" id="{00000000-0008-0000-0100-0000CF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08" name="ZoneTexte 207">
          <a:extLst>
            <a:ext uri="{FF2B5EF4-FFF2-40B4-BE49-F238E27FC236}">
              <a16:creationId xmlns:a16="http://schemas.microsoft.com/office/drawing/2014/main" id="{00000000-0008-0000-0100-0000D0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09" name="ZoneTexte 208">
          <a:extLst>
            <a:ext uri="{FF2B5EF4-FFF2-40B4-BE49-F238E27FC236}">
              <a16:creationId xmlns:a16="http://schemas.microsoft.com/office/drawing/2014/main" id="{00000000-0008-0000-0100-0000D1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10" name="ZoneTexte 209">
          <a:extLst>
            <a:ext uri="{FF2B5EF4-FFF2-40B4-BE49-F238E27FC236}">
              <a16:creationId xmlns:a16="http://schemas.microsoft.com/office/drawing/2014/main" id="{00000000-0008-0000-0100-0000D2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1" name="ZoneTexte 210">
          <a:extLst>
            <a:ext uri="{FF2B5EF4-FFF2-40B4-BE49-F238E27FC236}">
              <a16:creationId xmlns:a16="http://schemas.microsoft.com/office/drawing/2014/main" id="{00000000-0008-0000-0100-0000D3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212" name="ZoneTexte 211">
          <a:extLst>
            <a:ext uri="{FF2B5EF4-FFF2-40B4-BE49-F238E27FC236}">
              <a16:creationId xmlns:a16="http://schemas.microsoft.com/office/drawing/2014/main" id="{00000000-0008-0000-0100-0000D400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3" name="ZoneTexte 212">
          <a:extLst>
            <a:ext uri="{FF2B5EF4-FFF2-40B4-BE49-F238E27FC236}">
              <a16:creationId xmlns:a16="http://schemas.microsoft.com/office/drawing/2014/main" id="{00000000-0008-0000-0100-0000D5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4" name="ZoneTexte 213">
          <a:extLst>
            <a:ext uri="{FF2B5EF4-FFF2-40B4-BE49-F238E27FC236}">
              <a16:creationId xmlns:a16="http://schemas.microsoft.com/office/drawing/2014/main" id="{00000000-0008-0000-0100-0000D6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5" name="ZoneTexte 214">
          <a:extLst>
            <a:ext uri="{FF2B5EF4-FFF2-40B4-BE49-F238E27FC236}">
              <a16:creationId xmlns:a16="http://schemas.microsoft.com/office/drawing/2014/main" id="{00000000-0008-0000-0100-0000D7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6" name="ZoneTexte 215">
          <a:extLst>
            <a:ext uri="{FF2B5EF4-FFF2-40B4-BE49-F238E27FC236}">
              <a16:creationId xmlns:a16="http://schemas.microsoft.com/office/drawing/2014/main" id="{00000000-0008-0000-0100-0000D8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7" name="ZoneTexte 216">
          <a:extLst>
            <a:ext uri="{FF2B5EF4-FFF2-40B4-BE49-F238E27FC236}">
              <a16:creationId xmlns:a16="http://schemas.microsoft.com/office/drawing/2014/main" id="{00000000-0008-0000-0100-0000D9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8" name="ZoneTexte 217">
          <a:extLst>
            <a:ext uri="{FF2B5EF4-FFF2-40B4-BE49-F238E27FC236}">
              <a16:creationId xmlns:a16="http://schemas.microsoft.com/office/drawing/2014/main" id="{00000000-0008-0000-0100-0000DA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19" name="ZoneTexte 218">
          <a:extLst>
            <a:ext uri="{FF2B5EF4-FFF2-40B4-BE49-F238E27FC236}">
              <a16:creationId xmlns:a16="http://schemas.microsoft.com/office/drawing/2014/main" id="{00000000-0008-0000-0100-0000DB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20" name="ZoneTexte 219">
          <a:extLst>
            <a:ext uri="{FF2B5EF4-FFF2-40B4-BE49-F238E27FC236}">
              <a16:creationId xmlns:a16="http://schemas.microsoft.com/office/drawing/2014/main" id="{00000000-0008-0000-0100-0000DC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1" name="ZoneTexte 220">
          <a:extLst>
            <a:ext uri="{FF2B5EF4-FFF2-40B4-BE49-F238E27FC236}">
              <a16:creationId xmlns:a16="http://schemas.microsoft.com/office/drawing/2014/main" id="{00000000-0008-0000-0100-0000DD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22" name="ZoneTexte 221">
          <a:extLst>
            <a:ext uri="{FF2B5EF4-FFF2-40B4-BE49-F238E27FC236}">
              <a16:creationId xmlns:a16="http://schemas.microsoft.com/office/drawing/2014/main" id="{00000000-0008-0000-0100-0000DE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3" name="ZoneTexte 222">
          <a:extLst>
            <a:ext uri="{FF2B5EF4-FFF2-40B4-BE49-F238E27FC236}">
              <a16:creationId xmlns:a16="http://schemas.microsoft.com/office/drawing/2014/main" id="{00000000-0008-0000-0100-0000DF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224" name="ZoneTexte 223">
          <a:extLst>
            <a:ext uri="{FF2B5EF4-FFF2-40B4-BE49-F238E27FC236}">
              <a16:creationId xmlns:a16="http://schemas.microsoft.com/office/drawing/2014/main" id="{00000000-0008-0000-0100-0000E000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5" name="ZoneTexte 224">
          <a:extLst>
            <a:ext uri="{FF2B5EF4-FFF2-40B4-BE49-F238E27FC236}">
              <a16:creationId xmlns:a16="http://schemas.microsoft.com/office/drawing/2014/main" id="{00000000-0008-0000-0100-0000E1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6" name="ZoneTexte 225">
          <a:extLst>
            <a:ext uri="{FF2B5EF4-FFF2-40B4-BE49-F238E27FC236}">
              <a16:creationId xmlns:a16="http://schemas.microsoft.com/office/drawing/2014/main" id="{00000000-0008-0000-0100-0000E2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7" name="ZoneTexte 226">
          <a:extLst>
            <a:ext uri="{FF2B5EF4-FFF2-40B4-BE49-F238E27FC236}">
              <a16:creationId xmlns:a16="http://schemas.microsoft.com/office/drawing/2014/main" id="{00000000-0008-0000-0100-0000E3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8" name="ZoneTexte 227">
          <a:extLst>
            <a:ext uri="{FF2B5EF4-FFF2-40B4-BE49-F238E27FC236}">
              <a16:creationId xmlns:a16="http://schemas.microsoft.com/office/drawing/2014/main" id="{00000000-0008-0000-0100-0000E4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29" name="ZoneTexte 228">
          <a:extLst>
            <a:ext uri="{FF2B5EF4-FFF2-40B4-BE49-F238E27FC236}">
              <a16:creationId xmlns:a16="http://schemas.microsoft.com/office/drawing/2014/main" id="{00000000-0008-0000-0100-0000E5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30" name="ZoneTexte 229">
          <a:extLst>
            <a:ext uri="{FF2B5EF4-FFF2-40B4-BE49-F238E27FC236}">
              <a16:creationId xmlns:a16="http://schemas.microsoft.com/office/drawing/2014/main" id="{00000000-0008-0000-0100-0000E6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31" name="ZoneTexte 230">
          <a:extLst>
            <a:ext uri="{FF2B5EF4-FFF2-40B4-BE49-F238E27FC236}">
              <a16:creationId xmlns:a16="http://schemas.microsoft.com/office/drawing/2014/main" id="{00000000-0008-0000-0100-0000E7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32" name="ZoneTexte 231">
          <a:extLst>
            <a:ext uri="{FF2B5EF4-FFF2-40B4-BE49-F238E27FC236}">
              <a16:creationId xmlns:a16="http://schemas.microsoft.com/office/drawing/2014/main" id="{00000000-0008-0000-0100-0000E8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33" name="ZoneTexte 232">
          <a:extLst>
            <a:ext uri="{FF2B5EF4-FFF2-40B4-BE49-F238E27FC236}">
              <a16:creationId xmlns:a16="http://schemas.microsoft.com/office/drawing/2014/main" id="{00000000-0008-0000-0100-0000E9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34" name="ZoneTexte 233">
          <a:extLst>
            <a:ext uri="{FF2B5EF4-FFF2-40B4-BE49-F238E27FC236}">
              <a16:creationId xmlns:a16="http://schemas.microsoft.com/office/drawing/2014/main" id="{00000000-0008-0000-0100-0000EA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35" name="ZoneTexte 234">
          <a:extLst>
            <a:ext uri="{FF2B5EF4-FFF2-40B4-BE49-F238E27FC236}">
              <a16:creationId xmlns:a16="http://schemas.microsoft.com/office/drawing/2014/main" id="{00000000-0008-0000-0100-0000EB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236" name="ZoneTexte 235">
          <a:extLst>
            <a:ext uri="{FF2B5EF4-FFF2-40B4-BE49-F238E27FC236}">
              <a16:creationId xmlns:a16="http://schemas.microsoft.com/office/drawing/2014/main" id="{00000000-0008-0000-0100-0000EC00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37" name="ZoneTexte 236">
          <a:extLst>
            <a:ext uri="{FF2B5EF4-FFF2-40B4-BE49-F238E27FC236}">
              <a16:creationId xmlns:a16="http://schemas.microsoft.com/office/drawing/2014/main" id="{00000000-0008-0000-0100-0000ED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38" name="ZoneTexte 237">
          <a:extLst>
            <a:ext uri="{FF2B5EF4-FFF2-40B4-BE49-F238E27FC236}">
              <a16:creationId xmlns:a16="http://schemas.microsoft.com/office/drawing/2014/main" id="{00000000-0008-0000-0100-0000EE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39" name="ZoneTexte 238">
          <a:extLst>
            <a:ext uri="{FF2B5EF4-FFF2-40B4-BE49-F238E27FC236}">
              <a16:creationId xmlns:a16="http://schemas.microsoft.com/office/drawing/2014/main" id="{00000000-0008-0000-0100-0000EF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0" name="ZoneTexte 239">
          <a:extLst>
            <a:ext uri="{FF2B5EF4-FFF2-40B4-BE49-F238E27FC236}">
              <a16:creationId xmlns:a16="http://schemas.microsoft.com/office/drawing/2014/main" id="{00000000-0008-0000-0100-0000F0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1" name="ZoneTexte 240">
          <a:extLst>
            <a:ext uri="{FF2B5EF4-FFF2-40B4-BE49-F238E27FC236}">
              <a16:creationId xmlns:a16="http://schemas.microsoft.com/office/drawing/2014/main" id="{00000000-0008-0000-0100-0000F1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2" name="ZoneTexte 241">
          <a:extLst>
            <a:ext uri="{FF2B5EF4-FFF2-40B4-BE49-F238E27FC236}">
              <a16:creationId xmlns:a16="http://schemas.microsoft.com/office/drawing/2014/main" id="{00000000-0008-0000-0100-0000F2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3" name="ZoneTexte 242">
          <a:extLst>
            <a:ext uri="{FF2B5EF4-FFF2-40B4-BE49-F238E27FC236}">
              <a16:creationId xmlns:a16="http://schemas.microsoft.com/office/drawing/2014/main" id="{00000000-0008-0000-0100-0000F3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4" name="ZoneTexte 243">
          <a:extLst>
            <a:ext uri="{FF2B5EF4-FFF2-40B4-BE49-F238E27FC236}">
              <a16:creationId xmlns:a16="http://schemas.microsoft.com/office/drawing/2014/main" id="{00000000-0008-0000-0100-0000F4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45" name="ZoneTexte 244">
          <a:extLst>
            <a:ext uri="{FF2B5EF4-FFF2-40B4-BE49-F238E27FC236}">
              <a16:creationId xmlns:a16="http://schemas.microsoft.com/office/drawing/2014/main" id="{00000000-0008-0000-0100-0000F5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6" name="ZoneTexte 245">
          <a:extLst>
            <a:ext uri="{FF2B5EF4-FFF2-40B4-BE49-F238E27FC236}">
              <a16:creationId xmlns:a16="http://schemas.microsoft.com/office/drawing/2014/main" id="{00000000-0008-0000-0100-0000F6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47" name="ZoneTexte 246">
          <a:extLst>
            <a:ext uri="{FF2B5EF4-FFF2-40B4-BE49-F238E27FC236}">
              <a16:creationId xmlns:a16="http://schemas.microsoft.com/office/drawing/2014/main" id="{00000000-0008-0000-0100-0000F7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248" name="ZoneTexte 247">
          <a:extLst>
            <a:ext uri="{FF2B5EF4-FFF2-40B4-BE49-F238E27FC236}">
              <a16:creationId xmlns:a16="http://schemas.microsoft.com/office/drawing/2014/main" id="{00000000-0008-0000-0100-0000F800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49" name="ZoneTexte 248">
          <a:extLst>
            <a:ext uri="{FF2B5EF4-FFF2-40B4-BE49-F238E27FC236}">
              <a16:creationId xmlns:a16="http://schemas.microsoft.com/office/drawing/2014/main" id="{00000000-0008-0000-0100-0000F9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0" name="ZoneTexte 249">
          <a:extLst>
            <a:ext uri="{FF2B5EF4-FFF2-40B4-BE49-F238E27FC236}">
              <a16:creationId xmlns:a16="http://schemas.microsoft.com/office/drawing/2014/main" id="{00000000-0008-0000-0100-0000FA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1" name="ZoneTexte 250">
          <a:extLst>
            <a:ext uri="{FF2B5EF4-FFF2-40B4-BE49-F238E27FC236}">
              <a16:creationId xmlns:a16="http://schemas.microsoft.com/office/drawing/2014/main" id="{00000000-0008-0000-0100-0000FB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2" name="ZoneTexte 251">
          <a:extLst>
            <a:ext uri="{FF2B5EF4-FFF2-40B4-BE49-F238E27FC236}">
              <a16:creationId xmlns:a16="http://schemas.microsoft.com/office/drawing/2014/main" id="{00000000-0008-0000-0100-0000FC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3" name="ZoneTexte 252">
          <a:extLst>
            <a:ext uri="{FF2B5EF4-FFF2-40B4-BE49-F238E27FC236}">
              <a16:creationId xmlns:a16="http://schemas.microsoft.com/office/drawing/2014/main" id="{00000000-0008-0000-0100-0000FD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4" name="ZoneTexte 253">
          <a:extLst>
            <a:ext uri="{FF2B5EF4-FFF2-40B4-BE49-F238E27FC236}">
              <a16:creationId xmlns:a16="http://schemas.microsoft.com/office/drawing/2014/main" id="{00000000-0008-0000-0100-0000FE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5" name="ZoneTexte 254">
          <a:extLst>
            <a:ext uri="{FF2B5EF4-FFF2-40B4-BE49-F238E27FC236}">
              <a16:creationId xmlns:a16="http://schemas.microsoft.com/office/drawing/2014/main" id="{00000000-0008-0000-0100-0000FF00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6" name="ZoneTexte 255">
          <a:extLst>
            <a:ext uri="{FF2B5EF4-FFF2-40B4-BE49-F238E27FC236}">
              <a16:creationId xmlns:a16="http://schemas.microsoft.com/office/drawing/2014/main" id="{00000000-0008-0000-0100-00000001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57" name="ZoneTexte 256">
          <a:extLst>
            <a:ext uri="{FF2B5EF4-FFF2-40B4-BE49-F238E27FC236}">
              <a16:creationId xmlns:a16="http://schemas.microsoft.com/office/drawing/2014/main" id="{00000000-0008-0000-0100-000001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58" name="ZoneTexte 257">
          <a:extLst>
            <a:ext uri="{FF2B5EF4-FFF2-40B4-BE49-F238E27FC236}">
              <a16:creationId xmlns:a16="http://schemas.microsoft.com/office/drawing/2014/main" id="{00000000-0008-0000-0100-00000201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59" name="ZoneTexte 258">
          <a:extLst>
            <a:ext uri="{FF2B5EF4-FFF2-40B4-BE49-F238E27FC236}">
              <a16:creationId xmlns:a16="http://schemas.microsoft.com/office/drawing/2014/main" id="{00000000-0008-0000-0100-000003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260" name="ZoneTexte 259">
          <a:extLst>
            <a:ext uri="{FF2B5EF4-FFF2-40B4-BE49-F238E27FC236}">
              <a16:creationId xmlns:a16="http://schemas.microsoft.com/office/drawing/2014/main" id="{00000000-0008-0000-0100-00000401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1" name="ZoneTexte 260">
          <a:extLst>
            <a:ext uri="{FF2B5EF4-FFF2-40B4-BE49-F238E27FC236}">
              <a16:creationId xmlns:a16="http://schemas.microsoft.com/office/drawing/2014/main" id="{00000000-0008-0000-0100-000005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2" name="ZoneTexte 261">
          <a:extLst>
            <a:ext uri="{FF2B5EF4-FFF2-40B4-BE49-F238E27FC236}">
              <a16:creationId xmlns:a16="http://schemas.microsoft.com/office/drawing/2014/main" id="{00000000-0008-0000-0100-000006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3" name="ZoneTexte 262">
          <a:extLst>
            <a:ext uri="{FF2B5EF4-FFF2-40B4-BE49-F238E27FC236}">
              <a16:creationId xmlns:a16="http://schemas.microsoft.com/office/drawing/2014/main" id="{00000000-0008-0000-0100-000007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4" name="ZoneTexte 263">
          <a:extLst>
            <a:ext uri="{FF2B5EF4-FFF2-40B4-BE49-F238E27FC236}">
              <a16:creationId xmlns:a16="http://schemas.microsoft.com/office/drawing/2014/main" id="{00000000-0008-0000-0100-000008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5" name="ZoneTexte 264">
          <a:extLst>
            <a:ext uri="{FF2B5EF4-FFF2-40B4-BE49-F238E27FC236}">
              <a16:creationId xmlns:a16="http://schemas.microsoft.com/office/drawing/2014/main" id="{00000000-0008-0000-0100-000009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6" name="ZoneTexte 265">
          <a:extLst>
            <a:ext uri="{FF2B5EF4-FFF2-40B4-BE49-F238E27FC236}">
              <a16:creationId xmlns:a16="http://schemas.microsoft.com/office/drawing/2014/main" id="{00000000-0008-0000-0100-00000A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7" name="ZoneTexte 266">
          <a:extLst>
            <a:ext uri="{FF2B5EF4-FFF2-40B4-BE49-F238E27FC236}">
              <a16:creationId xmlns:a16="http://schemas.microsoft.com/office/drawing/2014/main" id="{00000000-0008-0000-0100-00000B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68" name="ZoneTexte 267">
          <a:extLst>
            <a:ext uri="{FF2B5EF4-FFF2-40B4-BE49-F238E27FC236}">
              <a16:creationId xmlns:a16="http://schemas.microsoft.com/office/drawing/2014/main" id="{00000000-0008-0000-0100-00000C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69" name="ZoneTexte 268">
          <a:extLst>
            <a:ext uri="{FF2B5EF4-FFF2-40B4-BE49-F238E27FC236}">
              <a16:creationId xmlns:a16="http://schemas.microsoft.com/office/drawing/2014/main" id="{00000000-0008-0000-0100-00000D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70" name="ZoneTexte 269">
          <a:extLst>
            <a:ext uri="{FF2B5EF4-FFF2-40B4-BE49-F238E27FC236}">
              <a16:creationId xmlns:a16="http://schemas.microsoft.com/office/drawing/2014/main" id="{00000000-0008-0000-0100-00000E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1" name="ZoneTexte 270">
          <a:extLst>
            <a:ext uri="{FF2B5EF4-FFF2-40B4-BE49-F238E27FC236}">
              <a16:creationId xmlns:a16="http://schemas.microsoft.com/office/drawing/2014/main" id="{00000000-0008-0000-0100-00000F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272" name="ZoneTexte 271">
          <a:extLst>
            <a:ext uri="{FF2B5EF4-FFF2-40B4-BE49-F238E27FC236}">
              <a16:creationId xmlns:a16="http://schemas.microsoft.com/office/drawing/2014/main" id="{00000000-0008-0000-0100-00001001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3" name="ZoneTexte 272">
          <a:extLst>
            <a:ext uri="{FF2B5EF4-FFF2-40B4-BE49-F238E27FC236}">
              <a16:creationId xmlns:a16="http://schemas.microsoft.com/office/drawing/2014/main" id="{00000000-0008-0000-0100-000011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4" name="ZoneTexte 273">
          <a:extLst>
            <a:ext uri="{FF2B5EF4-FFF2-40B4-BE49-F238E27FC236}">
              <a16:creationId xmlns:a16="http://schemas.microsoft.com/office/drawing/2014/main" id="{00000000-0008-0000-0100-000012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5" name="ZoneTexte 274">
          <a:extLst>
            <a:ext uri="{FF2B5EF4-FFF2-40B4-BE49-F238E27FC236}">
              <a16:creationId xmlns:a16="http://schemas.microsoft.com/office/drawing/2014/main" id="{00000000-0008-0000-0100-000013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6" name="ZoneTexte 275">
          <a:extLst>
            <a:ext uri="{FF2B5EF4-FFF2-40B4-BE49-F238E27FC236}">
              <a16:creationId xmlns:a16="http://schemas.microsoft.com/office/drawing/2014/main" id="{00000000-0008-0000-0100-000014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7" name="ZoneTexte 276">
          <a:extLst>
            <a:ext uri="{FF2B5EF4-FFF2-40B4-BE49-F238E27FC236}">
              <a16:creationId xmlns:a16="http://schemas.microsoft.com/office/drawing/2014/main" id="{00000000-0008-0000-0100-000015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8" name="ZoneTexte 277">
          <a:extLst>
            <a:ext uri="{FF2B5EF4-FFF2-40B4-BE49-F238E27FC236}">
              <a16:creationId xmlns:a16="http://schemas.microsoft.com/office/drawing/2014/main" id="{00000000-0008-0000-0100-000016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79" name="ZoneTexte 278">
          <a:extLst>
            <a:ext uri="{FF2B5EF4-FFF2-40B4-BE49-F238E27FC236}">
              <a16:creationId xmlns:a16="http://schemas.microsoft.com/office/drawing/2014/main" id="{00000000-0008-0000-0100-000017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0" name="ZoneTexte 279">
          <a:extLst>
            <a:ext uri="{FF2B5EF4-FFF2-40B4-BE49-F238E27FC236}">
              <a16:creationId xmlns:a16="http://schemas.microsoft.com/office/drawing/2014/main" id="{00000000-0008-0000-0100-000018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1" name="ZoneTexte 280">
          <a:extLst>
            <a:ext uri="{FF2B5EF4-FFF2-40B4-BE49-F238E27FC236}">
              <a16:creationId xmlns:a16="http://schemas.microsoft.com/office/drawing/2014/main" id="{00000000-0008-0000-0100-000019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2" name="ZoneTexte 281">
          <a:extLst>
            <a:ext uri="{FF2B5EF4-FFF2-40B4-BE49-F238E27FC236}">
              <a16:creationId xmlns:a16="http://schemas.microsoft.com/office/drawing/2014/main" id="{00000000-0008-0000-0100-00001A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3" name="ZoneTexte 282">
          <a:extLst>
            <a:ext uri="{FF2B5EF4-FFF2-40B4-BE49-F238E27FC236}">
              <a16:creationId xmlns:a16="http://schemas.microsoft.com/office/drawing/2014/main" id="{00000000-0008-0000-0100-00001B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4" name="ZoneTexte 283">
          <a:extLst>
            <a:ext uri="{FF2B5EF4-FFF2-40B4-BE49-F238E27FC236}">
              <a16:creationId xmlns:a16="http://schemas.microsoft.com/office/drawing/2014/main" id="{00000000-0008-0000-0100-00001C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5" name="ZoneTexte 284">
          <a:extLst>
            <a:ext uri="{FF2B5EF4-FFF2-40B4-BE49-F238E27FC236}">
              <a16:creationId xmlns:a16="http://schemas.microsoft.com/office/drawing/2014/main" id="{00000000-0008-0000-0100-00001D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6" name="ZoneTexte 285">
          <a:extLst>
            <a:ext uri="{FF2B5EF4-FFF2-40B4-BE49-F238E27FC236}">
              <a16:creationId xmlns:a16="http://schemas.microsoft.com/office/drawing/2014/main" id="{00000000-0008-0000-0100-00001E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7" name="ZoneTexte 286">
          <a:extLst>
            <a:ext uri="{FF2B5EF4-FFF2-40B4-BE49-F238E27FC236}">
              <a16:creationId xmlns:a16="http://schemas.microsoft.com/office/drawing/2014/main" id="{00000000-0008-0000-0100-00001F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8" name="ZoneTexte 287">
          <a:extLst>
            <a:ext uri="{FF2B5EF4-FFF2-40B4-BE49-F238E27FC236}">
              <a16:creationId xmlns:a16="http://schemas.microsoft.com/office/drawing/2014/main" id="{00000000-0008-0000-0100-000020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89" name="ZoneTexte 288">
          <a:extLst>
            <a:ext uri="{FF2B5EF4-FFF2-40B4-BE49-F238E27FC236}">
              <a16:creationId xmlns:a16="http://schemas.microsoft.com/office/drawing/2014/main" id="{00000000-0008-0000-0100-000021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0" name="ZoneTexte 289">
          <a:extLst>
            <a:ext uri="{FF2B5EF4-FFF2-40B4-BE49-F238E27FC236}">
              <a16:creationId xmlns:a16="http://schemas.microsoft.com/office/drawing/2014/main" id="{00000000-0008-0000-0100-000022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1" name="ZoneTexte 290">
          <a:extLst>
            <a:ext uri="{FF2B5EF4-FFF2-40B4-BE49-F238E27FC236}">
              <a16:creationId xmlns:a16="http://schemas.microsoft.com/office/drawing/2014/main" id="{00000000-0008-0000-0100-000023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2" name="ZoneTexte 291">
          <a:extLst>
            <a:ext uri="{FF2B5EF4-FFF2-40B4-BE49-F238E27FC236}">
              <a16:creationId xmlns:a16="http://schemas.microsoft.com/office/drawing/2014/main" id="{00000000-0008-0000-0100-000024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3" name="ZoneTexte 292">
          <a:extLst>
            <a:ext uri="{FF2B5EF4-FFF2-40B4-BE49-F238E27FC236}">
              <a16:creationId xmlns:a16="http://schemas.microsoft.com/office/drawing/2014/main" id="{00000000-0008-0000-0100-000025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4" name="ZoneTexte 293">
          <a:extLst>
            <a:ext uri="{FF2B5EF4-FFF2-40B4-BE49-F238E27FC236}">
              <a16:creationId xmlns:a16="http://schemas.microsoft.com/office/drawing/2014/main" id="{00000000-0008-0000-0100-000026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5" name="ZoneTexte 294">
          <a:extLst>
            <a:ext uri="{FF2B5EF4-FFF2-40B4-BE49-F238E27FC236}">
              <a16:creationId xmlns:a16="http://schemas.microsoft.com/office/drawing/2014/main" id="{00000000-0008-0000-0100-000027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6" name="ZoneTexte 295">
          <a:extLst>
            <a:ext uri="{FF2B5EF4-FFF2-40B4-BE49-F238E27FC236}">
              <a16:creationId xmlns:a16="http://schemas.microsoft.com/office/drawing/2014/main" id="{00000000-0008-0000-0100-000028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7" name="ZoneTexte 296">
          <a:extLst>
            <a:ext uri="{FF2B5EF4-FFF2-40B4-BE49-F238E27FC236}">
              <a16:creationId xmlns:a16="http://schemas.microsoft.com/office/drawing/2014/main" id="{00000000-0008-0000-0100-000029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8" name="ZoneTexte 297">
          <a:extLst>
            <a:ext uri="{FF2B5EF4-FFF2-40B4-BE49-F238E27FC236}">
              <a16:creationId xmlns:a16="http://schemas.microsoft.com/office/drawing/2014/main" id="{00000000-0008-0000-0100-00002A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299" name="ZoneTexte 298">
          <a:extLst>
            <a:ext uri="{FF2B5EF4-FFF2-40B4-BE49-F238E27FC236}">
              <a16:creationId xmlns:a16="http://schemas.microsoft.com/office/drawing/2014/main" id="{00000000-0008-0000-0100-00002B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0" name="ZoneTexte 299">
          <a:extLst>
            <a:ext uri="{FF2B5EF4-FFF2-40B4-BE49-F238E27FC236}">
              <a16:creationId xmlns:a16="http://schemas.microsoft.com/office/drawing/2014/main" id="{00000000-0008-0000-0100-00002C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1" name="ZoneTexte 300">
          <a:extLst>
            <a:ext uri="{FF2B5EF4-FFF2-40B4-BE49-F238E27FC236}">
              <a16:creationId xmlns:a16="http://schemas.microsoft.com/office/drawing/2014/main" id="{00000000-0008-0000-0100-00002D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2" name="ZoneTexte 301">
          <a:extLst>
            <a:ext uri="{FF2B5EF4-FFF2-40B4-BE49-F238E27FC236}">
              <a16:creationId xmlns:a16="http://schemas.microsoft.com/office/drawing/2014/main" id="{00000000-0008-0000-0100-00002E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3" name="ZoneTexte 302">
          <a:extLst>
            <a:ext uri="{FF2B5EF4-FFF2-40B4-BE49-F238E27FC236}">
              <a16:creationId xmlns:a16="http://schemas.microsoft.com/office/drawing/2014/main" id="{00000000-0008-0000-0100-00002F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4" name="ZoneTexte 303">
          <a:extLst>
            <a:ext uri="{FF2B5EF4-FFF2-40B4-BE49-F238E27FC236}">
              <a16:creationId xmlns:a16="http://schemas.microsoft.com/office/drawing/2014/main" id="{00000000-0008-0000-0100-000030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05" name="ZoneTexte 304">
          <a:extLst>
            <a:ext uri="{FF2B5EF4-FFF2-40B4-BE49-F238E27FC236}">
              <a16:creationId xmlns:a16="http://schemas.microsoft.com/office/drawing/2014/main" id="{00000000-0008-0000-0100-000031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6" name="ZoneTexte 305">
          <a:extLst>
            <a:ext uri="{FF2B5EF4-FFF2-40B4-BE49-F238E27FC236}">
              <a16:creationId xmlns:a16="http://schemas.microsoft.com/office/drawing/2014/main" id="{00000000-0008-0000-0100-000032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07" name="ZoneTexte 306">
          <a:extLst>
            <a:ext uri="{FF2B5EF4-FFF2-40B4-BE49-F238E27FC236}">
              <a16:creationId xmlns:a16="http://schemas.microsoft.com/office/drawing/2014/main" id="{00000000-0008-0000-0100-000033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308" name="ZoneTexte 307">
          <a:extLst>
            <a:ext uri="{FF2B5EF4-FFF2-40B4-BE49-F238E27FC236}">
              <a16:creationId xmlns:a16="http://schemas.microsoft.com/office/drawing/2014/main" id="{00000000-0008-0000-0100-00003401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09" name="ZoneTexte 308">
          <a:extLst>
            <a:ext uri="{FF2B5EF4-FFF2-40B4-BE49-F238E27FC236}">
              <a16:creationId xmlns:a16="http://schemas.microsoft.com/office/drawing/2014/main" id="{00000000-0008-0000-0100-000035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0" name="ZoneTexte 309">
          <a:extLst>
            <a:ext uri="{FF2B5EF4-FFF2-40B4-BE49-F238E27FC236}">
              <a16:creationId xmlns:a16="http://schemas.microsoft.com/office/drawing/2014/main" id="{00000000-0008-0000-0100-000036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1" name="ZoneTexte 310">
          <a:extLst>
            <a:ext uri="{FF2B5EF4-FFF2-40B4-BE49-F238E27FC236}">
              <a16:creationId xmlns:a16="http://schemas.microsoft.com/office/drawing/2014/main" id="{00000000-0008-0000-0100-000037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2" name="ZoneTexte 311">
          <a:extLst>
            <a:ext uri="{FF2B5EF4-FFF2-40B4-BE49-F238E27FC236}">
              <a16:creationId xmlns:a16="http://schemas.microsoft.com/office/drawing/2014/main" id="{00000000-0008-0000-0100-000038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3" name="ZoneTexte 312">
          <a:extLst>
            <a:ext uri="{FF2B5EF4-FFF2-40B4-BE49-F238E27FC236}">
              <a16:creationId xmlns:a16="http://schemas.microsoft.com/office/drawing/2014/main" id="{00000000-0008-0000-0100-000039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4" name="ZoneTexte 313">
          <a:extLst>
            <a:ext uri="{FF2B5EF4-FFF2-40B4-BE49-F238E27FC236}">
              <a16:creationId xmlns:a16="http://schemas.microsoft.com/office/drawing/2014/main" id="{00000000-0008-0000-0100-00003A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5" name="ZoneTexte 314">
          <a:extLst>
            <a:ext uri="{FF2B5EF4-FFF2-40B4-BE49-F238E27FC236}">
              <a16:creationId xmlns:a16="http://schemas.microsoft.com/office/drawing/2014/main" id="{00000000-0008-0000-0100-00003B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6" name="ZoneTexte 315">
          <a:extLst>
            <a:ext uri="{FF2B5EF4-FFF2-40B4-BE49-F238E27FC236}">
              <a16:creationId xmlns:a16="http://schemas.microsoft.com/office/drawing/2014/main" id="{00000000-0008-0000-0100-00003C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17" name="ZoneTexte 316">
          <a:extLst>
            <a:ext uri="{FF2B5EF4-FFF2-40B4-BE49-F238E27FC236}">
              <a16:creationId xmlns:a16="http://schemas.microsoft.com/office/drawing/2014/main" id="{00000000-0008-0000-0100-00003D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18" name="ZoneTexte 317">
          <a:extLst>
            <a:ext uri="{FF2B5EF4-FFF2-40B4-BE49-F238E27FC236}">
              <a16:creationId xmlns:a16="http://schemas.microsoft.com/office/drawing/2014/main" id="{00000000-0008-0000-0100-00003E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19" name="ZoneTexte 318">
          <a:extLst>
            <a:ext uri="{FF2B5EF4-FFF2-40B4-BE49-F238E27FC236}">
              <a16:creationId xmlns:a16="http://schemas.microsoft.com/office/drawing/2014/main" id="{00000000-0008-0000-0100-00003F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320" name="ZoneTexte 319">
          <a:extLst>
            <a:ext uri="{FF2B5EF4-FFF2-40B4-BE49-F238E27FC236}">
              <a16:creationId xmlns:a16="http://schemas.microsoft.com/office/drawing/2014/main" id="{00000000-0008-0000-0100-00004001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1" name="ZoneTexte 320">
          <a:extLst>
            <a:ext uri="{FF2B5EF4-FFF2-40B4-BE49-F238E27FC236}">
              <a16:creationId xmlns:a16="http://schemas.microsoft.com/office/drawing/2014/main" id="{00000000-0008-0000-0100-000041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2" name="ZoneTexte 321">
          <a:extLst>
            <a:ext uri="{FF2B5EF4-FFF2-40B4-BE49-F238E27FC236}">
              <a16:creationId xmlns:a16="http://schemas.microsoft.com/office/drawing/2014/main" id="{00000000-0008-0000-0100-000042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3" name="ZoneTexte 322">
          <a:extLst>
            <a:ext uri="{FF2B5EF4-FFF2-40B4-BE49-F238E27FC236}">
              <a16:creationId xmlns:a16="http://schemas.microsoft.com/office/drawing/2014/main" id="{00000000-0008-0000-0100-000043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4" name="ZoneTexte 323">
          <a:extLst>
            <a:ext uri="{FF2B5EF4-FFF2-40B4-BE49-F238E27FC236}">
              <a16:creationId xmlns:a16="http://schemas.microsoft.com/office/drawing/2014/main" id="{00000000-0008-0000-0100-000044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5" name="ZoneTexte 324">
          <a:extLst>
            <a:ext uri="{FF2B5EF4-FFF2-40B4-BE49-F238E27FC236}">
              <a16:creationId xmlns:a16="http://schemas.microsoft.com/office/drawing/2014/main" id="{00000000-0008-0000-0100-000045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6" name="ZoneTexte 325">
          <a:extLst>
            <a:ext uri="{FF2B5EF4-FFF2-40B4-BE49-F238E27FC236}">
              <a16:creationId xmlns:a16="http://schemas.microsoft.com/office/drawing/2014/main" id="{00000000-0008-0000-0100-000046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7" name="ZoneTexte 326">
          <a:extLst>
            <a:ext uri="{FF2B5EF4-FFF2-40B4-BE49-F238E27FC236}">
              <a16:creationId xmlns:a16="http://schemas.microsoft.com/office/drawing/2014/main" id="{00000000-0008-0000-0100-000047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28" name="ZoneTexte 327">
          <a:extLst>
            <a:ext uri="{FF2B5EF4-FFF2-40B4-BE49-F238E27FC236}">
              <a16:creationId xmlns:a16="http://schemas.microsoft.com/office/drawing/2014/main" id="{00000000-0008-0000-0100-000048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29" name="ZoneTexte 328">
          <a:extLst>
            <a:ext uri="{FF2B5EF4-FFF2-40B4-BE49-F238E27FC236}">
              <a16:creationId xmlns:a16="http://schemas.microsoft.com/office/drawing/2014/main" id="{00000000-0008-0000-0100-000049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30" name="ZoneTexte 329">
          <a:extLst>
            <a:ext uri="{FF2B5EF4-FFF2-40B4-BE49-F238E27FC236}">
              <a16:creationId xmlns:a16="http://schemas.microsoft.com/office/drawing/2014/main" id="{00000000-0008-0000-0100-00004A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1" name="ZoneTexte 330">
          <a:extLst>
            <a:ext uri="{FF2B5EF4-FFF2-40B4-BE49-F238E27FC236}">
              <a16:creationId xmlns:a16="http://schemas.microsoft.com/office/drawing/2014/main" id="{00000000-0008-0000-0100-00004B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332" name="ZoneTexte 331">
          <a:extLst>
            <a:ext uri="{FF2B5EF4-FFF2-40B4-BE49-F238E27FC236}">
              <a16:creationId xmlns:a16="http://schemas.microsoft.com/office/drawing/2014/main" id="{00000000-0008-0000-0100-00004C01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3" name="ZoneTexte 332">
          <a:extLst>
            <a:ext uri="{FF2B5EF4-FFF2-40B4-BE49-F238E27FC236}">
              <a16:creationId xmlns:a16="http://schemas.microsoft.com/office/drawing/2014/main" id="{00000000-0008-0000-0100-00004D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4" name="ZoneTexte 333">
          <a:extLst>
            <a:ext uri="{FF2B5EF4-FFF2-40B4-BE49-F238E27FC236}">
              <a16:creationId xmlns:a16="http://schemas.microsoft.com/office/drawing/2014/main" id="{00000000-0008-0000-0100-00004E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5" name="ZoneTexte 334">
          <a:extLst>
            <a:ext uri="{FF2B5EF4-FFF2-40B4-BE49-F238E27FC236}">
              <a16:creationId xmlns:a16="http://schemas.microsoft.com/office/drawing/2014/main" id="{00000000-0008-0000-0100-00004F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6" name="ZoneTexte 335">
          <a:extLst>
            <a:ext uri="{FF2B5EF4-FFF2-40B4-BE49-F238E27FC236}">
              <a16:creationId xmlns:a16="http://schemas.microsoft.com/office/drawing/2014/main" id="{00000000-0008-0000-0100-000050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7" name="ZoneTexte 336">
          <a:extLst>
            <a:ext uri="{FF2B5EF4-FFF2-40B4-BE49-F238E27FC236}">
              <a16:creationId xmlns:a16="http://schemas.microsoft.com/office/drawing/2014/main" id="{00000000-0008-0000-0100-000051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8" name="ZoneTexte 337">
          <a:extLst>
            <a:ext uri="{FF2B5EF4-FFF2-40B4-BE49-F238E27FC236}">
              <a16:creationId xmlns:a16="http://schemas.microsoft.com/office/drawing/2014/main" id="{00000000-0008-0000-0100-000052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39" name="ZoneTexte 338">
          <a:extLst>
            <a:ext uri="{FF2B5EF4-FFF2-40B4-BE49-F238E27FC236}">
              <a16:creationId xmlns:a16="http://schemas.microsoft.com/office/drawing/2014/main" id="{00000000-0008-0000-0100-000053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40" name="ZoneTexte 339">
          <a:extLst>
            <a:ext uri="{FF2B5EF4-FFF2-40B4-BE49-F238E27FC236}">
              <a16:creationId xmlns:a16="http://schemas.microsoft.com/office/drawing/2014/main" id="{00000000-0008-0000-0100-000054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1" name="ZoneTexte 340">
          <a:extLst>
            <a:ext uri="{FF2B5EF4-FFF2-40B4-BE49-F238E27FC236}">
              <a16:creationId xmlns:a16="http://schemas.microsoft.com/office/drawing/2014/main" id="{00000000-0008-0000-0100-000055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42" name="ZoneTexte 341">
          <a:extLst>
            <a:ext uri="{FF2B5EF4-FFF2-40B4-BE49-F238E27FC236}">
              <a16:creationId xmlns:a16="http://schemas.microsoft.com/office/drawing/2014/main" id="{00000000-0008-0000-0100-000056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3" name="ZoneTexte 342">
          <a:extLst>
            <a:ext uri="{FF2B5EF4-FFF2-40B4-BE49-F238E27FC236}">
              <a16:creationId xmlns:a16="http://schemas.microsoft.com/office/drawing/2014/main" id="{00000000-0008-0000-0100-000057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344" name="ZoneTexte 343">
          <a:extLst>
            <a:ext uri="{FF2B5EF4-FFF2-40B4-BE49-F238E27FC236}">
              <a16:creationId xmlns:a16="http://schemas.microsoft.com/office/drawing/2014/main" id="{00000000-0008-0000-0100-00005801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5" name="ZoneTexte 344">
          <a:extLst>
            <a:ext uri="{FF2B5EF4-FFF2-40B4-BE49-F238E27FC236}">
              <a16:creationId xmlns:a16="http://schemas.microsoft.com/office/drawing/2014/main" id="{00000000-0008-0000-0100-000059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6" name="ZoneTexte 345">
          <a:extLst>
            <a:ext uri="{FF2B5EF4-FFF2-40B4-BE49-F238E27FC236}">
              <a16:creationId xmlns:a16="http://schemas.microsoft.com/office/drawing/2014/main" id="{00000000-0008-0000-0100-00005A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7" name="ZoneTexte 346">
          <a:extLst>
            <a:ext uri="{FF2B5EF4-FFF2-40B4-BE49-F238E27FC236}">
              <a16:creationId xmlns:a16="http://schemas.microsoft.com/office/drawing/2014/main" id="{00000000-0008-0000-0100-00005B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8" name="ZoneTexte 347">
          <a:extLst>
            <a:ext uri="{FF2B5EF4-FFF2-40B4-BE49-F238E27FC236}">
              <a16:creationId xmlns:a16="http://schemas.microsoft.com/office/drawing/2014/main" id="{00000000-0008-0000-0100-00005C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49" name="ZoneTexte 348">
          <a:extLst>
            <a:ext uri="{FF2B5EF4-FFF2-40B4-BE49-F238E27FC236}">
              <a16:creationId xmlns:a16="http://schemas.microsoft.com/office/drawing/2014/main" id="{00000000-0008-0000-0100-00005D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50" name="ZoneTexte 349">
          <a:extLst>
            <a:ext uri="{FF2B5EF4-FFF2-40B4-BE49-F238E27FC236}">
              <a16:creationId xmlns:a16="http://schemas.microsoft.com/office/drawing/2014/main" id="{00000000-0008-0000-0100-00005E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351" name="ZoneTexte 350">
          <a:extLst>
            <a:ext uri="{FF2B5EF4-FFF2-40B4-BE49-F238E27FC236}">
              <a16:creationId xmlns:a16="http://schemas.microsoft.com/office/drawing/2014/main" id="{00000000-0008-0000-0100-00005F01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2" name="ZoneTexte 351">
          <a:extLst>
            <a:ext uri="{FF2B5EF4-FFF2-40B4-BE49-F238E27FC236}">
              <a16:creationId xmlns:a16="http://schemas.microsoft.com/office/drawing/2014/main" id="{00000000-0008-0000-0100-00006001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3" name="ZoneTexte 352">
          <a:extLst>
            <a:ext uri="{FF2B5EF4-FFF2-40B4-BE49-F238E27FC236}">
              <a16:creationId xmlns:a16="http://schemas.microsoft.com/office/drawing/2014/main" id="{00000000-0008-0000-0100-000061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4" name="ZoneTexte 353">
          <a:extLst>
            <a:ext uri="{FF2B5EF4-FFF2-40B4-BE49-F238E27FC236}">
              <a16:creationId xmlns:a16="http://schemas.microsoft.com/office/drawing/2014/main" id="{00000000-0008-0000-0100-00006201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5" name="ZoneTexte 354">
          <a:extLst>
            <a:ext uri="{FF2B5EF4-FFF2-40B4-BE49-F238E27FC236}">
              <a16:creationId xmlns:a16="http://schemas.microsoft.com/office/drawing/2014/main" id="{00000000-0008-0000-0100-000063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6" name="ZoneTexte 355">
          <a:extLst>
            <a:ext uri="{FF2B5EF4-FFF2-40B4-BE49-F238E27FC236}">
              <a16:creationId xmlns:a16="http://schemas.microsoft.com/office/drawing/2014/main" id="{00000000-0008-0000-0100-00006401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7" name="ZoneTexte 356">
          <a:extLst>
            <a:ext uri="{FF2B5EF4-FFF2-40B4-BE49-F238E27FC236}">
              <a16:creationId xmlns:a16="http://schemas.microsoft.com/office/drawing/2014/main" id="{00000000-0008-0000-0100-000065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8" name="ZoneTexte 357">
          <a:extLst>
            <a:ext uri="{FF2B5EF4-FFF2-40B4-BE49-F238E27FC236}">
              <a16:creationId xmlns:a16="http://schemas.microsoft.com/office/drawing/2014/main" id="{00000000-0008-0000-0100-000066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9" name="ZoneTexte 358">
          <a:extLst>
            <a:ext uri="{FF2B5EF4-FFF2-40B4-BE49-F238E27FC236}">
              <a16:creationId xmlns:a16="http://schemas.microsoft.com/office/drawing/2014/main" id="{00000000-0008-0000-0100-000067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0" name="ZoneTexte 359">
          <a:extLst>
            <a:ext uri="{FF2B5EF4-FFF2-40B4-BE49-F238E27FC236}">
              <a16:creationId xmlns:a16="http://schemas.microsoft.com/office/drawing/2014/main" id="{00000000-0008-0000-0100-000068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1" name="ZoneTexte 360">
          <a:extLst>
            <a:ext uri="{FF2B5EF4-FFF2-40B4-BE49-F238E27FC236}">
              <a16:creationId xmlns:a16="http://schemas.microsoft.com/office/drawing/2014/main" id="{00000000-0008-0000-0100-000069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2" name="ZoneTexte 361">
          <a:extLst>
            <a:ext uri="{FF2B5EF4-FFF2-40B4-BE49-F238E27FC236}">
              <a16:creationId xmlns:a16="http://schemas.microsoft.com/office/drawing/2014/main" id="{00000000-0008-0000-0100-00006A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3" name="ZoneTexte 362">
          <a:extLst>
            <a:ext uri="{FF2B5EF4-FFF2-40B4-BE49-F238E27FC236}">
              <a16:creationId xmlns:a16="http://schemas.microsoft.com/office/drawing/2014/main" id="{00000000-0008-0000-0100-00006B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4" name="ZoneTexte 363">
          <a:extLst>
            <a:ext uri="{FF2B5EF4-FFF2-40B4-BE49-F238E27FC236}">
              <a16:creationId xmlns:a16="http://schemas.microsoft.com/office/drawing/2014/main" id="{00000000-0008-0000-0100-00006C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65" name="ZoneTexte 364">
          <a:extLst>
            <a:ext uri="{FF2B5EF4-FFF2-40B4-BE49-F238E27FC236}">
              <a16:creationId xmlns:a16="http://schemas.microsoft.com/office/drawing/2014/main" id="{00000000-0008-0000-0100-00006D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6" name="ZoneTexte 365">
          <a:extLst>
            <a:ext uri="{FF2B5EF4-FFF2-40B4-BE49-F238E27FC236}">
              <a16:creationId xmlns:a16="http://schemas.microsoft.com/office/drawing/2014/main" id="{00000000-0008-0000-0100-00006E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67" name="ZoneTexte 366">
          <a:extLst>
            <a:ext uri="{FF2B5EF4-FFF2-40B4-BE49-F238E27FC236}">
              <a16:creationId xmlns:a16="http://schemas.microsoft.com/office/drawing/2014/main" id="{00000000-0008-0000-0100-00006F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8" name="ZoneTexte 367">
          <a:extLst>
            <a:ext uri="{FF2B5EF4-FFF2-40B4-BE49-F238E27FC236}">
              <a16:creationId xmlns:a16="http://schemas.microsoft.com/office/drawing/2014/main" id="{00000000-0008-0000-0100-00007001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69" name="ZoneTexte 368">
          <a:extLst>
            <a:ext uri="{FF2B5EF4-FFF2-40B4-BE49-F238E27FC236}">
              <a16:creationId xmlns:a16="http://schemas.microsoft.com/office/drawing/2014/main" id="{00000000-0008-0000-0100-000071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0" name="ZoneTexte 369">
          <a:extLst>
            <a:ext uri="{FF2B5EF4-FFF2-40B4-BE49-F238E27FC236}">
              <a16:creationId xmlns:a16="http://schemas.microsoft.com/office/drawing/2014/main" id="{00000000-0008-0000-0100-000072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1" name="ZoneTexte 370">
          <a:extLst>
            <a:ext uri="{FF2B5EF4-FFF2-40B4-BE49-F238E27FC236}">
              <a16:creationId xmlns:a16="http://schemas.microsoft.com/office/drawing/2014/main" id="{00000000-0008-0000-0100-000073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2" name="ZoneTexte 371">
          <a:extLst>
            <a:ext uri="{FF2B5EF4-FFF2-40B4-BE49-F238E27FC236}">
              <a16:creationId xmlns:a16="http://schemas.microsoft.com/office/drawing/2014/main" id="{00000000-0008-0000-0100-000074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3" name="ZoneTexte 372">
          <a:extLst>
            <a:ext uri="{FF2B5EF4-FFF2-40B4-BE49-F238E27FC236}">
              <a16:creationId xmlns:a16="http://schemas.microsoft.com/office/drawing/2014/main" id="{00000000-0008-0000-0100-000075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4" name="ZoneTexte 373">
          <a:extLst>
            <a:ext uri="{FF2B5EF4-FFF2-40B4-BE49-F238E27FC236}">
              <a16:creationId xmlns:a16="http://schemas.microsoft.com/office/drawing/2014/main" id="{00000000-0008-0000-0100-000076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5" name="ZoneTexte 374">
          <a:extLst>
            <a:ext uri="{FF2B5EF4-FFF2-40B4-BE49-F238E27FC236}">
              <a16:creationId xmlns:a16="http://schemas.microsoft.com/office/drawing/2014/main" id="{00000000-0008-0000-0100-000077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6" name="ZoneTexte 375">
          <a:extLst>
            <a:ext uri="{FF2B5EF4-FFF2-40B4-BE49-F238E27FC236}">
              <a16:creationId xmlns:a16="http://schemas.microsoft.com/office/drawing/2014/main" id="{00000000-0008-0000-0100-000078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7" name="ZoneTexte 376">
          <a:extLst>
            <a:ext uri="{FF2B5EF4-FFF2-40B4-BE49-F238E27FC236}">
              <a16:creationId xmlns:a16="http://schemas.microsoft.com/office/drawing/2014/main" id="{00000000-0008-0000-0100-000079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8" name="ZoneTexte 377">
          <a:extLst>
            <a:ext uri="{FF2B5EF4-FFF2-40B4-BE49-F238E27FC236}">
              <a16:creationId xmlns:a16="http://schemas.microsoft.com/office/drawing/2014/main" id="{00000000-0008-0000-0100-00007A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79" name="ZoneTexte 378">
          <a:extLst>
            <a:ext uri="{FF2B5EF4-FFF2-40B4-BE49-F238E27FC236}">
              <a16:creationId xmlns:a16="http://schemas.microsoft.com/office/drawing/2014/main" id="{00000000-0008-0000-0100-00007B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0" name="ZoneTexte 379">
          <a:extLst>
            <a:ext uri="{FF2B5EF4-FFF2-40B4-BE49-F238E27FC236}">
              <a16:creationId xmlns:a16="http://schemas.microsoft.com/office/drawing/2014/main" id="{00000000-0008-0000-0100-00007C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1" name="ZoneTexte 380">
          <a:extLst>
            <a:ext uri="{FF2B5EF4-FFF2-40B4-BE49-F238E27FC236}">
              <a16:creationId xmlns:a16="http://schemas.microsoft.com/office/drawing/2014/main" id="{00000000-0008-0000-0100-00007D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2" name="ZoneTexte 381">
          <a:extLst>
            <a:ext uri="{FF2B5EF4-FFF2-40B4-BE49-F238E27FC236}">
              <a16:creationId xmlns:a16="http://schemas.microsoft.com/office/drawing/2014/main" id="{00000000-0008-0000-0100-00007E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3" name="ZoneTexte 382">
          <a:extLst>
            <a:ext uri="{FF2B5EF4-FFF2-40B4-BE49-F238E27FC236}">
              <a16:creationId xmlns:a16="http://schemas.microsoft.com/office/drawing/2014/main" id="{00000000-0008-0000-0100-00007F01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4" name="ZoneTexte 383">
          <a:extLst>
            <a:ext uri="{FF2B5EF4-FFF2-40B4-BE49-F238E27FC236}">
              <a16:creationId xmlns:a16="http://schemas.microsoft.com/office/drawing/2014/main" id="{00000000-0008-0000-0100-000080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5" name="ZoneTexte 384">
          <a:extLst>
            <a:ext uri="{FF2B5EF4-FFF2-40B4-BE49-F238E27FC236}">
              <a16:creationId xmlns:a16="http://schemas.microsoft.com/office/drawing/2014/main" id="{00000000-0008-0000-0100-000081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6" name="ZoneTexte 385">
          <a:extLst>
            <a:ext uri="{FF2B5EF4-FFF2-40B4-BE49-F238E27FC236}">
              <a16:creationId xmlns:a16="http://schemas.microsoft.com/office/drawing/2014/main" id="{00000000-0008-0000-0100-000082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7" name="ZoneTexte 386">
          <a:extLst>
            <a:ext uri="{FF2B5EF4-FFF2-40B4-BE49-F238E27FC236}">
              <a16:creationId xmlns:a16="http://schemas.microsoft.com/office/drawing/2014/main" id="{00000000-0008-0000-0100-000083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8" name="ZoneTexte 387">
          <a:extLst>
            <a:ext uri="{FF2B5EF4-FFF2-40B4-BE49-F238E27FC236}">
              <a16:creationId xmlns:a16="http://schemas.microsoft.com/office/drawing/2014/main" id="{00000000-0008-0000-0100-000084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89" name="ZoneTexte 388">
          <a:extLst>
            <a:ext uri="{FF2B5EF4-FFF2-40B4-BE49-F238E27FC236}">
              <a16:creationId xmlns:a16="http://schemas.microsoft.com/office/drawing/2014/main" id="{00000000-0008-0000-0100-000085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0" name="ZoneTexte 389">
          <a:extLst>
            <a:ext uri="{FF2B5EF4-FFF2-40B4-BE49-F238E27FC236}">
              <a16:creationId xmlns:a16="http://schemas.microsoft.com/office/drawing/2014/main" id="{00000000-0008-0000-0100-000086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1" name="ZoneTexte 390">
          <a:extLst>
            <a:ext uri="{FF2B5EF4-FFF2-40B4-BE49-F238E27FC236}">
              <a16:creationId xmlns:a16="http://schemas.microsoft.com/office/drawing/2014/main" id="{00000000-0008-0000-0100-000087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2" name="ZoneTexte 391">
          <a:extLst>
            <a:ext uri="{FF2B5EF4-FFF2-40B4-BE49-F238E27FC236}">
              <a16:creationId xmlns:a16="http://schemas.microsoft.com/office/drawing/2014/main" id="{00000000-0008-0000-0100-000088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3" name="ZoneTexte 392">
          <a:extLst>
            <a:ext uri="{FF2B5EF4-FFF2-40B4-BE49-F238E27FC236}">
              <a16:creationId xmlns:a16="http://schemas.microsoft.com/office/drawing/2014/main" id="{00000000-0008-0000-0100-000089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4" name="ZoneTexte 393">
          <a:extLst>
            <a:ext uri="{FF2B5EF4-FFF2-40B4-BE49-F238E27FC236}">
              <a16:creationId xmlns:a16="http://schemas.microsoft.com/office/drawing/2014/main" id="{00000000-0008-0000-0100-00008A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5" name="ZoneTexte 394">
          <a:extLst>
            <a:ext uri="{FF2B5EF4-FFF2-40B4-BE49-F238E27FC236}">
              <a16:creationId xmlns:a16="http://schemas.microsoft.com/office/drawing/2014/main" id="{00000000-0008-0000-0100-00008B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6" name="ZoneTexte 395">
          <a:extLst>
            <a:ext uri="{FF2B5EF4-FFF2-40B4-BE49-F238E27FC236}">
              <a16:creationId xmlns:a16="http://schemas.microsoft.com/office/drawing/2014/main" id="{00000000-0008-0000-0100-00008C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7" name="ZoneTexte 396">
          <a:extLst>
            <a:ext uri="{FF2B5EF4-FFF2-40B4-BE49-F238E27FC236}">
              <a16:creationId xmlns:a16="http://schemas.microsoft.com/office/drawing/2014/main" id="{00000000-0008-0000-0100-00008D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8" name="ZoneTexte 397">
          <a:extLst>
            <a:ext uri="{FF2B5EF4-FFF2-40B4-BE49-F238E27FC236}">
              <a16:creationId xmlns:a16="http://schemas.microsoft.com/office/drawing/2014/main" id="{00000000-0008-0000-0100-00008E01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399" name="ZoneTexte 398">
          <a:extLst>
            <a:ext uri="{FF2B5EF4-FFF2-40B4-BE49-F238E27FC236}">
              <a16:creationId xmlns:a16="http://schemas.microsoft.com/office/drawing/2014/main" id="{00000000-0008-0000-0100-00008F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0" name="ZoneTexte 399">
          <a:extLst>
            <a:ext uri="{FF2B5EF4-FFF2-40B4-BE49-F238E27FC236}">
              <a16:creationId xmlns:a16="http://schemas.microsoft.com/office/drawing/2014/main" id="{00000000-0008-0000-0100-000090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1" name="ZoneTexte 400">
          <a:extLst>
            <a:ext uri="{FF2B5EF4-FFF2-40B4-BE49-F238E27FC236}">
              <a16:creationId xmlns:a16="http://schemas.microsoft.com/office/drawing/2014/main" id="{00000000-0008-0000-0100-000091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2" name="ZoneTexte 401">
          <a:extLst>
            <a:ext uri="{FF2B5EF4-FFF2-40B4-BE49-F238E27FC236}">
              <a16:creationId xmlns:a16="http://schemas.microsoft.com/office/drawing/2014/main" id="{00000000-0008-0000-0100-000092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3" name="ZoneTexte 402">
          <a:extLst>
            <a:ext uri="{FF2B5EF4-FFF2-40B4-BE49-F238E27FC236}">
              <a16:creationId xmlns:a16="http://schemas.microsoft.com/office/drawing/2014/main" id="{00000000-0008-0000-0100-000093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4" name="ZoneTexte 403">
          <a:extLst>
            <a:ext uri="{FF2B5EF4-FFF2-40B4-BE49-F238E27FC236}">
              <a16:creationId xmlns:a16="http://schemas.microsoft.com/office/drawing/2014/main" id="{00000000-0008-0000-0100-000094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5" name="ZoneTexte 404">
          <a:extLst>
            <a:ext uri="{FF2B5EF4-FFF2-40B4-BE49-F238E27FC236}">
              <a16:creationId xmlns:a16="http://schemas.microsoft.com/office/drawing/2014/main" id="{00000000-0008-0000-0100-000095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6" name="ZoneTexte 405">
          <a:extLst>
            <a:ext uri="{FF2B5EF4-FFF2-40B4-BE49-F238E27FC236}">
              <a16:creationId xmlns:a16="http://schemas.microsoft.com/office/drawing/2014/main" id="{00000000-0008-0000-0100-000096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7" name="ZoneTexte 406">
          <a:extLst>
            <a:ext uri="{FF2B5EF4-FFF2-40B4-BE49-F238E27FC236}">
              <a16:creationId xmlns:a16="http://schemas.microsoft.com/office/drawing/2014/main" id="{00000000-0008-0000-0100-000097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8" name="ZoneTexte 407">
          <a:extLst>
            <a:ext uri="{FF2B5EF4-FFF2-40B4-BE49-F238E27FC236}">
              <a16:creationId xmlns:a16="http://schemas.microsoft.com/office/drawing/2014/main" id="{00000000-0008-0000-0100-000098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09" name="ZoneTexte 408">
          <a:extLst>
            <a:ext uri="{FF2B5EF4-FFF2-40B4-BE49-F238E27FC236}">
              <a16:creationId xmlns:a16="http://schemas.microsoft.com/office/drawing/2014/main" id="{00000000-0008-0000-0100-000099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0" name="ZoneTexte 409">
          <a:extLst>
            <a:ext uri="{FF2B5EF4-FFF2-40B4-BE49-F238E27FC236}">
              <a16:creationId xmlns:a16="http://schemas.microsoft.com/office/drawing/2014/main" id="{00000000-0008-0000-0100-00009A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1" name="ZoneTexte 410">
          <a:extLst>
            <a:ext uri="{FF2B5EF4-FFF2-40B4-BE49-F238E27FC236}">
              <a16:creationId xmlns:a16="http://schemas.microsoft.com/office/drawing/2014/main" id="{00000000-0008-0000-0100-00009B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2" name="ZoneTexte 411">
          <a:extLst>
            <a:ext uri="{FF2B5EF4-FFF2-40B4-BE49-F238E27FC236}">
              <a16:creationId xmlns:a16="http://schemas.microsoft.com/office/drawing/2014/main" id="{00000000-0008-0000-0100-00009C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3" name="ZoneTexte 412">
          <a:extLst>
            <a:ext uri="{FF2B5EF4-FFF2-40B4-BE49-F238E27FC236}">
              <a16:creationId xmlns:a16="http://schemas.microsoft.com/office/drawing/2014/main" id="{00000000-0008-0000-0100-00009D01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4" name="ZoneTexte 413">
          <a:extLst>
            <a:ext uri="{FF2B5EF4-FFF2-40B4-BE49-F238E27FC236}">
              <a16:creationId xmlns:a16="http://schemas.microsoft.com/office/drawing/2014/main" id="{00000000-0008-0000-0100-00009E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5" name="ZoneTexte 414">
          <a:extLst>
            <a:ext uri="{FF2B5EF4-FFF2-40B4-BE49-F238E27FC236}">
              <a16:creationId xmlns:a16="http://schemas.microsoft.com/office/drawing/2014/main" id="{00000000-0008-0000-0100-00009F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6" name="ZoneTexte 415">
          <a:extLst>
            <a:ext uri="{FF2B5EF4-FFF2-40B4-BE49-F238E27FC236}">
              <a16:creationId xmlns:a16="http://schemas.microsoft.com/office/drawing/2014/main" id="{00000000-0008-0000-0100-0000A0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7" name="ZoneTexte 416">
          <a:extLst>
            <a:ext uri="{FF2B5EF4-FFF2-40B4-BE49-F238E27FC236}">
              <a16:creationId xmlns:a16="http://schemas.microsoft.com/office/drawing/2014/main" id="{00000000-0008-0000-0100-0000A1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8" name="ZoneTexte 417">
          <a:extLst>
            <a:ext uri="{FF2B5EF4-FFF2-40B4-BE49-F238E27FC236}">
              <a16:creationId xmlns:a16="http://schemas.microsoft.com/office/drawing/2014/main" id="{00000000-0008-0000-0100-0000A2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19" name="ZoneTexte 418">
          <a:extLst>
            <a:ext uri="{FF2B5EF4-FFF2-40B4-BE49-F238E27FC236}">
              <a16:creationId xmlns:a16="http://schemas.microsoft.com/office/drawing/2014/main" id="{00000000-0008-0000-0100-0000A3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0" name="ZoneTexte 419">
          <a:extLst>
            <a:ext uri="{FF2B5EF4-FFF2-40B4-BE49-F238E27FC236}">
              <a16:creationId xmlns:a16="http://schemas.microsoft.com/office/drawing/2014/main" id="{00000000-0008-0000-0100-0000A4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1" name="ZoneTexte 420">
          <a:extLst>
            <a:ext uri="{FF2B5EF4-FFF2-40B4-BE49-F238E27FC236}">
              <a16:creationId xmlns:a16="http://schemas.microsoft.com/office/drawing/2014/main" id="{00000000-0008-0000-0100-0000A5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2" name="ZoneTexte 421">
          <a:extLst>
            <a:ext uri="{FF2B5EF4-FFF2-40B4-BE49-F238E27FC236}">
              <a16:creationId xmlns:a16="http://schemas.microsoft.com/office/drawing/2014/main" id="{00000000-0008-0000-0100-0000A6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3" name="ZoneTexte 422">
          <a:extLst>
            <a:ext uri="{FF2B5EF4-FFF2-40B4-BE49-F238E27FC236}">
              <a16:creationId xmlns:a16="http://schemas.microsoft.com/office/drawing/2014/main" id="{00000000-0008-0000-0100-0000A7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4" name="ZoneTexte 423">
          <a:extLst>
            <a:ext uri="{FF2B5EF4-FFF2-40B4-BE49-F238E27FC236}">
              <a16:creationId xmlns:a16="http://schemas.microsoft.com/office/drawing/2014/main" id="{00000000-0008-0000-0100-0000A8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5" name="ZoneTexte 424">
          <a:extLst>
            <a:ext uri="{FF2B5EF4-FFF2-40B4-BE49-F238E27FC236}">
              <a16:creationId xmlns:a16="http://schemas.microsoft.com/office/drawing/2014/main" id="{00000000-0008-0000-0100-0000A9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6" name="ZoneTexte 425">
          <a:extLst>
            <a:ext uri="{FF2B5EF4-FFF2-40B4-BE49-F238E27FC236}">
              <a16:creationId xmlns:a16="http://schemas.microsoft.com/office/drawing/2014/main" id="{00000000-0008-0000-0100-0000AA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7" name="ZoneTexte 426">
          <a:extLst>
            <a:ext uri="{FF2B5EF4-FFF2-40B4-BE49-F238E27FC236}">
              <a16:creationId xmlns:a16="http://schemas.microsoft.com/office/drawing/2014/main" id="{00000000-0008-0000-0100-0000AB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8" name="ZoneTexte 427">
          <a:extLst>
            <a:ext uri="{FF2B5EF4-FFF2-40B4-BE49-F238E27FC236}">
              <a16:creationId xmlns:a16="http://schemas.microsoft.com/office/drawing/2014/main" id="{00000000-0008-0000-0100-0000AC01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29" name="ZoneTexte 428">
          <a:extLst>
            <a:ext uri="{FF2B5EF4-FFF2-40B4-BE49-F238E27FC236}">
              <a16:creationId xmlns:a16="http://schemas.microsoft.com/office/drawing/2014/main" id="{00000000-0008-0000-0100-0000AD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0" name="ZoneTexte 429">
          <a:extLst>
            <a:ext uri="{FF2B5EF4-FFF2-40B4-BE49-F238E27FC236}">
              <a16:creationId xmlns:a16="http://schemas.microsoft.com/office/drawing/2014/main" id="{00000000-0008-0000-0100-0000AE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1" name="ZoneTexte 430">
          <a:extLst>
            <a:ext uri="{FF2B5EF4-FFF2-40B4-BE49-F238E27FC236}">
              <a16:creationId xmlns:a16="http://schemas.microsoft.com/office/drawing/2014/main" id="{00000000-0008-0000-0100-0000AF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2" name="ZoneTexte 431">
          <a:extLst>
            <a:ext uri="{FF2B5EF4-FFF2-40B4-BE49-F238E27FC236}">
              <a16:creationId xmlns:a16="http://schemas.microsoft.com/office/drawing/2014/main" id="{00000000-0008-0000-0100-0000B0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3" name="ZoneTexte 432">
          <a:extLst>
            <a:ext uri="{FF2B5EF4-FFF2-40B4-BE49-F238E27FC236}">
              <a16:creationId xmlns:a16="http://schemas.microsoft.com/office/drawing/2014/main" id="{00000000-0008-0000-0100-0000B1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4" name="ZoneTexte 433">
          <a:extLst>
            <a:ext uri="{FF2B5EF4-FFF2-40B4-BE49-F238E27FC236}">
              <a16:creationId xmlns:a16="http://schemas.microsoft.com/office/drawing/2014/main" id="{00000000-0008-0000-0100-0000B2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5" name="ZoneTexte 434">
          <a:extLst>
            <a:ext uri="{FF2B5EF4-FFF2-40B4-BE49-F238E27FC236}">
              <a16:creationId xmlns:a16="http://schemas.microsoft.com/office/drawing/2014/main" id="{00000000-0008-0000-0100-0000B3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6" name="ZoneTexte 435">
          <a:extLst>
            <a:ext uri="{FF2B5EF4-FFF2-40B4-BE49-F238E27FC236}">
              <a16:creationId xmlns:a16="http://schemas.microsoft.com/office/drawing/2014/main" id="{00000000-0008-0000-0100-0000B4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7" name="ZoneTexte 436">
          <a:extLst>
            <a:ext uri="{FF2B5EF4-FFF2-40B4-BE49-F238E27FC236}">
              <a16:creationId xmlns:a16="http://schemas.microsoft.com/office/drawing/2014/main" id="{00000000-0008-0000-0100-0000B5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8" name="ZoneTexte 437">
          <a:extLst>
            <a:ext uri="{FF2B5EF4-FFF2-40B4-BE49-F238E27FC236}">
              <a16:creationId xmlns:a16="http://schemas.microsoft.com/office/drawing/2014/main" id="{00000000-0008-0000-0100-0000B6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39" name="ZoneTexte 438">
          <a:extLst>
            <a:ext uri="{FF2B5EF4-FFF2-40B4-BE49-F238E27FC236}">
              <a16:creationId xmlns:a16="http://schemas.microsoft.com/office/drawing/2014/main" id="{00000000-0008-0000-0100-0000B7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0" name="ZoneTexte 439">
          <a:extLst>
            <a:ext uri="{FF2B5EF4-FFF2-40B4-BE49-F238E27FC236}">
              <a16:creationId xmlns:a16="http://schemas.microsoft.com/office/drawing/2014/main" id="{00000000-0008-0000-0100-0000B8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1" name="ZoneTexte 440">
          <a:extLst>
            <a:ext uri="{FF2B5EF4-FFF2-40B4-BE49-F238E27FC236}">
              <a16:creationId xmlns:a16="http://schemas.microsoft.com/office/drawing/2014/main" id="{00000000-0008-0000-0100-0000B9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2" name="ZoneTexte 441">
          <a:extLst>
            <a:ext uri="{FF2B5EF4-FFF2-40B4-BE49-F238E27FC236}">
              <a16:creationId xmlns:a16="http://schemas.microsoft.com/office/drawing/2014/main" id="{00000000-0008-0000-0100-0000BA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3" name="ZoneTexte 442">
          <a:extLst>
            <a:ext uri="{FF2B5EF4-FFF2-40B4-BE49-F238E27FC236}">
              <a16:creationId xmlns:a16="http://schemas.microsoft.com/office/drawing/2014/main" id="{00000000-0008-0000-0100-0000BB01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4" name="ZoneTexte 443">
          <a:extLst>
            <a:ext uri="{FF2B5EF4-FFF2-40B4-BE49-F238E27FC236}">
              <a16:creationId xmlns:a16="http://schemas.microsoft.com/office/drawing/2014/main" id="{00000000-0008-0000-0100-0000BC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5" name="ZoneTexte 444">
          <a:extLst>
            <a:ext uri="{FF2B5EF4-FFF2-40B4-BE49-F238E27FC236}">
              <a16:creationId xmlns:a16="http://schemas.microsoft.com/office/drawing/2014/main" id="{00000000-0008-0000-0100-0000BD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6" name="ZoneTexte 445">
          <a:extLst>
            <a:ext uri="{FF2B5EF4-FFF2-40B4-BE49-F238E27FC236}">
              <a16:creationId xmlns:a16="http://schemas.microsoft.com/office/drawing/2014/main" id="{00000000-0008-0000-0100-0000BE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7" name="ZoneTexte 446">
          <a:extLst>
            <a:ext uri="{FF2B5EF4-FFF2-40B4-BE49-F238E27FC236}">
              <a16:creationId xmlns:a16="http://schemas.microsoft.com/office/drawing/2014/main" id="{00000000-0008-0000-0100-0000BF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8" name="ZoneTexte 447">
          <a:extLst>
            <a:ext uri="{FF2B5EF4-FFF2-40B4-BE49-F238E27FC236}">
              <a16:creationId xmlns:a16="http://schemas.microsoft.com/office/drawing/2014/main" id="{00000000-0008-0000-0100-0000C0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49" name="ZoneTexte 448">
          <a:extLst>
            <a:ext uri="{FF2B5EF4-FFF2-40B4-BE49-F238E27FC236}">
              <a16:creationId xmlns:a16="http://schemas.microsoft.com/office/drawing/2014/main" id="{00000000-0008-0000-0100-0000C1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0" name="ZoneTexte 449">
          <a:extLst>
            <a:ext uri="{FF2B5EF4-FFF2-40B4-BE49-F238E27FC236}">
              <a16:creationId xmlns:a16="http://schemas.microsoft.com/office/drawing/2014/main" id="{00000000-0008-0000-0100-0000C2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1" name="ZoneTexte 450">
          <a:extLst>
            <a:ext uri="{FF2B5EF4-FFF2-40B4-BE49-F238E27FC236}">
              <a16:creationId xmlns:a16="http://schemas.microsoft.com/office/drawing/2014/main" id="{00000000-0008-0000-0100-0000C3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2" name="ZoneTexte 451">
          <a:extLst>
            <a:ext uri="{FF2B5EF4-FFF2-40B4-BE49-F238E27FC236}">
              <a16:creationId xmlns:a16="http://schemas.microsoft.com/office/drawing/2014/main" id="{00000000-0008-0000-0100-0000C4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3" name="ZoneTexte 452">
          <a:extLst>
            <a:ext uri="{FF2B5EF4-FFF2-40B4-BE49-F238E27FC236}">
              <a16:creationId xmlns:a16="http://schemas.microsoft.com/office/drawing/2014/main" id="{00000000-0008-0000-0100-0000C5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4" name="ZoneTexte 453">
          <a:extLst>
            <a:ext uri="{FF2B5EF4-FFF2-40B4-BE49-F238E27FC236}">
              <a16:creationId xmlns:a16="http://schemas.microsoft.com/office/drawing/2014/main" id="{00000000-0008-0000-0100-0000C6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5" name="ZoneTexte 454">
          <a:extLst>
            <a:ext uri="{FF2B5EF4-FFF2-40B4-BE49-F238E27FC236}">
              <a16:creationId xmlns:a16="http://schemas.microsoft.com/office/drawing/2014/main" id="{00000000-0008-0000-0100-0000C7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6" name="ZoneTexte 455">
          <a:extLst>
            <a:ext uri="{FF2B5EF4-FFF2-40B4-BE49-F238E27FC236}">
              <a16:creationId xmlns:a16="http://schemas.microsoft.com/office/drawing/2014/main" id="{00000000-0008-0000-0100-0000C8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7" name="ZoneTexte 456">
          <a:extLst>
            <a:ext uri="{FF2B5EF4-FFF2-40B4-BE49-F238E27FC236}">
              <a16:creationId xmlns:a16="http://schemas.microsoft.com/office/drawing/2014/main" id="{00000000-0008-0000-0100-0000C9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8" name="ZoneTexte 457">
          <a:extLst>
            <a:ext uri="{FF2B5EF4-FFF2-40B4-BE49-F238E27FC236}">
              <a16:creationId xmlns:a16="http://schemas.microsoft.com/office/drawing/2014/main" id="{00000000-0008-0000-0100-0000CA01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59" name="ZoneTexte 458">
          <a:extLst>
            <a:ext uri="{FF2B5EF4-FFF2-40B4-BE49-F238E27FC236}">
              <a16:creationId xmlns:a16="http://schemas.microsoft.com/office/drawing/2014/main" id="{00000000-0008-0000-0100-0000CB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0" name="ZoneTexte 459">
          <a:extLst>
            <a:ext uri="{FF2B5EF4-FFF2-40B4-BE49-F238E27FC236}">
              <a16:creationId xmlns:a16="http://schemas.microsoft.com/office/drawing/2014/main" id="{00000000-0008-0000-0100-0000CC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1" name="ZoneTexte 460">
          <a:extLst>
            <a:ext uri="{FF2B5EF4-FFF2-40B4-BE49-F238E27FC236}">
              <a16:creationId xmlns:a16="http://schemas.microsoft.com/office/drawing/2014/main" id="{00000000-0008-0000-0100-0000CD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2" name="ZoneTexte 461">
          <a:extLst>
            <a:ext uri="{FF2B5EF4-FFF2-40B4-BE49-F238E27FC236}">
              <a16:creationId xmlns:a16="http://schemas.microsoft.com/office/drawing/2014/main" id="{00000000-0008-0000-0100-0000CE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3" name="ZoneTexte 462">
          <a:extLst>
            <a:ext uri="{FF2B5EF4-FFF2-40B4-BE49-F238E27FC236}">
              <a16:creationId xmlns:a16="http://schemas.microsoft.com/office/drawing/2014/main" id="{00000000-0008-0000-0100-0000CF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4" name="ZoneTexte 463">
          <a:extLst>
            <a:ext uri="{FF2B5EF4-FFF2-40B4-BE49-F238E27FC236}">
              <a16:creationId xmlns:a16="http://schemas.microsoft.com/office/drawing/2014/main" id="{00000000-0008-0000-0100-0000D0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5" name="ZoneTexte 464">
          <a:extLst>
            <a:ext uri="{FF2B5EF4-FFF2-40B4-BE49-F238E27FC236}">
              <a16:creationId xmlns:a16="http://schemas.microsoft.com/office/drawing/2014/main" id="{00000000-0008-0000-0100-0000D1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6" name="ZoneTexte 465">
          <a:extLst>
            <a:ext uri="{FF2B5EF4-FFF2-40B4-BE49-F238E27FC236}">
              <a16:creationId xmlns:a16="http://schemas.microsoft.com/office/drawing/2014/main" id="{00000000-0008-0000-0100-0000D2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7" name="ZoneTexte 466">
          <a:extLst>
            <a:ext uri="{FF2B5EF4-FFF2-40B4-BE49-F238E27FC236}">
              <a16:creationId xmlns:a16="http://schemas.microsoft.com/office/drawing/2014/main" id="{00000000-0008-0000-0100-0000D3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8" name="ZoneTexte 467">
          <a:extLst>
            <a:ext uri="{FF2B5EF4-FFF2-40B4-BE49-F238E27FC236}">
              <a16:creationId xmlns:a16="http://schemas.microsoft.com/office/drawing/2014/main" id="{00000000-0008-0000-0100-0000D4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69" name="ZoneTexte 468">
          <a:extLst>
            <a:ext uri="{FF2B5EF4-FFF2-40B4-BE49-F238E27FC236}">
              <a16:creationId xmlns:a16="http://schemas.microsoft.com/office/drawing/2014/main" id="{00000000-0008-0000-0100-0000D5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0" name="ZoneTexte 469">
          <a:extLst>
            <a:ext uri="{FF2B5EF4-FFF2-40B4-BE49-F238E27FC236}">
              <a16:creationId xmlns:a16="http://schemas.microsoft.com/office/drawing/2014/main" id="{00000000-0008-0000-0100-0000D6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1" name="ZoneTexte 470">
          <a:extLst>
            <a:ext uri="{FF2B5EF4-FFF2-40B4-BE49-F238E27FC236}">
              <a16:creationId xmlns:a16="http://schemas.microsoft.com/office/drawing/2014/main" id="{00000000-0008-0000-0100-0000D7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2" name="ZoneTexte 471">
          <a:extLst>
            <a:ext uri="{FF2B5EF4-FFF2-40B4-BE49-F238E27FC236}">
              <a16:creationId xmlns:a16="http://schemas.microsoft.com/office/drawing/2014/main" id="{00000000-0008-0000-0100-0000D8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3" name="ZoneTexte 472">
          <a:extLst>
            <a:ext uri="{FF2B5EF4-FFF2-40B4-BE49-F238E27FC236}">
              <a16:creationId xmlns:a16="http://schemas.microsoft.com/office/drawing/2014/main" id="{00000000-0008-0000-0100-0000D901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4" name="ZoneTexte 473">
          <a:extLst>
            <a:ext uri="{FF2B5EF4-FFF2-40B4-BE49-F238E27FC236}">
              <a16:creationId xmlns:a16="http://schemas.microsoft.com/office/drawing/2014/main" id="{00000000-0008-0000-0100-0000DA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5" name="ZoneTexte 474">
          <a:extLst>
            <a:ext uri="{FF2B5EF4-FFF2-40B4-BE49-F238E27FC236}">
              <a16:creationId xmlns:a16="http://schemas.microsoft.com/office/drawing/2014/main" id="{00000000-0008-0000-0100-0000DB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6" name="ZoneTexte 475">
          <a:extLst>
            <a:ext uri="{FF2B5EF4-FFF2-40B4-BE49-F238E27FC236}">
              <a16:creationId xmlns:a16="http://schemas.microsoft.com/office/drawing/2014/main" id="{00000000-0008-0000-0100-0000DC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7" name="ZoneTexte 476">
          <a:extLst>
            <a:ext uri="{FF2B5EF4-FFF2-40B4-BE49-F238E27FC236}">
              <a16:creationId xmlns:a16="http://schemas.microsoft.com/office/drawing/2014/main" id="{00000000-0008-0000-0100-0000DD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8" name="ZoneTexte 477">
          <a:extLst>
            <a:ext uri="{FF2B5EF4-FFF2-40B4-BE49-F238E27FC236}">
              <a16:creationId xmlns:a16="http://schemas.microsoft.com/office/drawing/2014/main" id="{00000000-0008-0000-0100-0000DE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79" name="ZoneTexte 478">
          <a:extLst>
            <a:ext uri="{FF2B5EF4-FFF2-40B4-BE49-F238E27FC236}">
              <a16:creationId xmlns:a16="http://schemas.microsoft.com/office/drawing/2014/main" id="{00000000-0008-0000-0100-0000DF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0" name="ZoneTexte 479">
          <a:extLst>
            <a:ext uri="{FF2B5EF4-FFF2-40B4-BE49-F238E27FC236}">
              <a16:creationId xmlns:a16="http://schemas.microsoft.com/office/drawing/2014/main" id="{00000000-0008-0000-0100-0000E0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1" name="ZoneTexte 480">
          <a:extLst>
            <a:ext uri="{FF2B5EF4-FFF2-40B4-BE49-F238E27FC236}">
              <a16:creationId xmlns:a16="http://schemas.microsoft.com/office/drawing/2014/main" id="{00000000-0008-0000-0100-0000E1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2" name="ZoneTexte 481">
          <a:extLst>
            <a:ext uri="{FF2B5EF4-FFF2-40B4-BE49-F238E27FC236}">
              <a16:creationId xmlns:a16="http://schemas.microsoft.com/office/drawing/2014/main" id="{00000000-0008-0000-0100-0000E2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3" name="ZoneTexte 482">
          <a:extLst>
            <a:ext uri="{FF2B5EF4-FFF2-40B4-BE49-F238E27FC236}">
              <a16:creationId xmlns:a16="http://schemas.microsoft.com/office/drawing/2014/main" id="{00000000-0008-0000-0100-0000E3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4" name="ZoneTexte 483">
          <a:extLst>
            <a:ext uri="{FF2B5EF4-FFF2-40B4-BE49-F238E27FC236}">
              <a16:creationId xmlns:a16="http://schemas.microsoft.com/office/drawing/2014/main" id="{00000000-0008-0000-0100-0000E4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85" name="ZoneTexte 484">
          <a:extLst>
            <a:ext uri="{FF2B5EF4-FFF2-40B4-BE49-F238E27FC236}">
              <a16:creationId xmlns:a16="http://schemas.microsoft.com/office/drawing/2014/main" id="{00000000-0008-0000-0100-0000E5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6" name="ZoneTexte 485">
          <a:extLst>
            <a:ext uri="{FF2B5EF4-FFF2-40B4-BE49-F238E27FC236}">
              <a16:creationId xmlns:a16="http://schemas.microsoft.com/office/drawing/2014/main" id="{00000000-0008-0000-0100-0000E6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87" name="ZoneTexte 486">
          <a:extLst>
            <a:ext uri="{FF2B5EF4-FFF2-40B4-BE49-F238E27FC236}">
              <a16:creationId xmlns:a16="http://schemas.microsoft.com/office/drawing/2014/main" id="{00000000-0008-0000-0100-0000E7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488" name="ZoneTexte 487">
          <a:extLst>
            <a:ext uri="{FF2B5EF4-FFF2-40B4-BE49-F238E27FC236}">
              <a16:creationId xmlns:a16="http://schemas.microsoft.com/office/drawing/2014/main" id="{00000000-0008-0000-0100-0000E801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89" name="ZoneTexte 488">
          <a:extLst>
            <a:ext uri="{FF2B5EF4-FFF2-40B4-BE49-F238E27FC236}">
              <a16:creationId xmlns:a16="http://schemas.microsoft.com/office/drawing/2014/main" id="{00000000-0008-0000-0100-0000E9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0" name="ZoneTexte 489">
          <a:extLst>
            <a:ext uri="{FF2B5EF4-FFF2-40B4-BE49-F238E27FC236}">
              <a16:creationId xmlns:a16="http://schemas.microsoft.com/office/drawing/2014/main" id="{00000000-0008-0000-0100-0000EA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1" name="ZoneTexte 490">
          <a:extLst>
            <a:ext uri="{FF2B5EF4-FFF2-40B4-BE49-F238E27FC236}">
              <a16:creationId xmlns:a16="http://schemas.microsoft.com/office/drawing/2014/main" id="{00000000-0008-0000-0100-0000EB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2" name="ZoneTexte 491">
          <a:extLst>
            <a:ext uri="{FF2B5EF4-FFF2-40B4-BE49-F238E27FC236}">
              <a16:creationId xmlns:a16="http://schemas.microsoft.com/office/drawing/2014/main" id="{00000000-0008-0000-0100-0000EC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3" name="ZoneTexte 492">
          <a:extLst>
            <a:ext uri="{FF2B5EF4-FFF2-40B4-BE49-F238E27FC236}">
              <a16:creationId xmlns:a16="http://schemas.microsoft.com/office/drawing/2014/main" id="{00000000-0008-0000-0100-0000ED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4" name="ZoneTexte 493">
          <a:extLst>
            <a:ext uri="{FF2B5EF4-FFF2-40B4-BE49-F238E27FC236}">
              <a16:creationId xmlns:a16="http://schemas.microsoft.com/office/drawing/2014/main" id="{00000000-0008-0000-0100-0000EE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5" name="ZoneTexte 494">
          <a:extLst>
            <a:ext uri="{FF2B5EF4-FFF2-40B4-BE49-F238E27FC236}">
              <a16:creationId xmlns:a16="http://schemas.microsoft.com/office/drawing/2014/main" id="{00000000-0008-0000-0100-0000EF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6" name="ZoneTexte 495">
          <a:extLst>
            <a:ext uri="{FF2B5EF4-FFF2-40B4-BE49-F238E27FC236}">
              <a16:creationId xmlns:a16="http://schemas.microsoft.com/office/drawing/2014/main" id="{00000000-0008-0000-0100-0000F0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7" name="ZoneTexte 496">
          <a:extLst>
            <a:ext uri="{FF2B5EF4-FFF2-40B4-BE49-F238E27FC236}">
              <a16:creationId xmlns:a16="http://schemas.microsoft.com/office/drawing/2014/main" id="{00000000-0008-0000-0100-0000F1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8" name="ZoneTexte 497">
          <a:extLst>
            <a:ext uri="{FF2B5EF4-FFF2-40B4-BE49-F238E27FC236}">
              <a16:creationId xmlns:a16="http://schemas.microsoft.com/office/drawing/2014/main" id="{00000000-0008-0000-0100-0000F2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499" name="ZoneTexte 498">
          <a:extLst>
            <a:ext uri="{FF2B5EF4-FFF2-40B4-BE49-F238E27FC236}">
              <a16:creationId xmlns:a16="http://schemas.microsoft.com/office/drawing/2014/main" id="{00000000-0008-0000-0100-0000F3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0" name="ZoneTexte 499">
          <a:extLst>
            <a:ext uri="{FF2B5EF4-FFF2-40B4-BE49-F238E27FC236}">
              <a16:creationId xmlns:a16="http://schemas.microsoft.com/office/drawing/2014/main" id="{00000000-0008-0000-0100-0000F4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501" name="ZoneTexte 500">
          <a:extLst>
            <a:ext uri="{FF2B5EF4-FFF2-40B4-BE49-F238E27FC236}">
              <a16:creationId xmlns:a16="http://schemas.microsoft.com/office/drawing/2014/main" id="{00000000-0008-0000-0100-0000F5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2" name="ZoneTexte 501">
          <a:extLst>
            <a:ext uri="{FF2B5EF4-FFF2-40B4-BE49-F238E27FC236}">
              <a16:creationId xmlns:a16="http://schemas.microsoft.com/office/drawing/2014/main" id="{00000000-0008-0000-0100-0000F6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503" name="ZoneTexte 502">
          <a:extLst>
            <a:ext uri="{FF2B5EF4-FFF2-40B4-BE49-F238E27FC236}">
              <a16:creationId xmlns:a16="http://schemas.microsoft.com/office/drawing/2014/main" id="{00000000-0008-0000-0100-0000F701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4" name="ZoneTexte 503">
          <a:extLst>
            <a:ext uri="{FF2B5EF4-FFF2-40B4-BE49-F238E27FC236}">
              <a16:creationId xmlns:a16="http://schemas.microsoft.com/office/drawing/2014/main" id="{00000000-0008-0000-0100-0000F8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5" name="ZoneTexte 504">
          <a:extLst>
            <a:ext uri="{FF2B5EF4-FFF2-40B4-BE49-F238E27FC236}">
              <a16:creationId xmlns:a16="http://schemas.microsoft.com/office/drawing/2014/main" id="{00000000-0008-0000-0100-0000F9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6" name="ZoneTexte 505">
          <a:extLst>
            <a:ext uri="{FF2B5EF4-FFF2-40B4-BE49-F238E27FC236}">
              <a16:creationId xmlns:a16="http://schemas.microsoft.com/office/drawing/2014/main" id="{00000000-0008-0000-0100-0000FA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7" name="ZoneTexte 506">
          <a:extLst>
            <a:ext uri="{FF2B5EF4-FFF2-40B4-BE49-F238E27FC236}">
              <a16:creationId xmlns:a16="http://schemas.microsoft.com/office/drawing/2014/main" id="{00000000-0008-0000-0100-0000FB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8" name="ZoneTexte 507">
          <a:extLst>
            <a:ext uri="{FF2B5EF4-FFF2-40B4-BE49-F238E27FC236}">
              <a16:creationId xmlns:a16="http://schemas.microsoft.com/office/drawing/2014/main" id="{00000000-0008-0000-0100-0000FC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09" name="ZoneTexte 508">
          <a:extLst>
            <a:ext uri="{FF2B5EF4-FFF2-40B4-BE49-F238E27FC236}">
              <a16:creationId xmlns:a16="http://schemas.microsoft.com/office/drawing/2014/main" id="{00000000-0008-0000-0100-0000FD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0" name="ZoneTexte 509">
          <a:extLst>
            <a:ext uri="{FF2B5EF4-FFF2-40B4-BE49-F238E27FC236}">
              <a16:creationId xmlns:a16="http://schemas.microsoft.com/office/drawing/2014/main" id="{00000000-0008-0000-0100-0000FE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1" name="ZoneTexte 510">
          <a:extLst>
            <a:ext uri="{FF2B5EF4-FFF2-40B4-BE49-F238E27FC236}">
              <a16:creationId xmlns:a16="http://schemas.microsoft.com/office/drawing/2014/main" id="{00000000-0008-0000-0100-0000FF01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2" name="ZoneTexte 511">
          <a:extLst>
            <a:ext uri="{FF2B5EF4-FFF2-40B4-BE49-F238E27FC236}">
              <a16:creationId xmlns:a16="http://schemas.microsoft.com/office/drawing/2014/main" id="{00000000-0008-0000-0100-00000002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3" name="ZoneTexte 512">
          <a:extLst>
            <a:ext uri="{FF2B5EF4-FFF2-40B4-BE49-F238E27FC236}">
              <a16:creationId xmlns:a16="http://schemas.microsoft.com/office/drawing/2014/main" id="{00000000-0008-0000-0100-00000102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4" name="ZoneTexte 513">
          <a:extLst>
            <a:ext uri="{FF2B5EF4-FFF2-40B4-BE49-F238E27FC236}">
              <a16:creationId xmlns:a16="http://schemas.microsoft.com/office/drawing/2014/main" id="{00000000-0008-0000-0100-00000202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15" name="ZoneTexte 514">
          <a:extLst>
            <a:ext uri="{FF2B5EF4-FFF2-40B4-BE49-F238E27FC236}">
              <a16:creationId xmlns:a16="http://schemas.microsoft.com/office/drawing/2014/main" id="{00000000-0008-0000-0100-000003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6" name="ZoneTexte 515">
          <a:extLst>
            <a:ext uri="{FF2B5EF4-FFF2-40B4-BE49-F238E27FC236}">
              <a16:creationId xmlns:a16="http://schemas.microsoft.com/office/drawing/2014/main" id="{00000000-0008-0000-0100-00000402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17" name="ZoneTexte 516">
          <a:extLst>
            <a:ext uri="{FF2B5EF4-FFF2-40B4-BE49-F238E27FC236}">
              <a16:creationId xmlns:a16="http://schemas.microsoft.com/office/drawing/2014/main" id="{00000000-0008-0000-0100-000005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518" name="ZoneTexte 517">
          <a:extLst>
            <a:ext uri="{FF2B5EF4-FFF2-40B4-BE49-F238E27FC236}">
              <a16:creationId xmlns:a16="http://schemas.microsoft.com/office/drawing/2014/main" id="{00000000-0008-0000-0100-00000602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19" name="ZoneTexte 518">
          <a:extLst>
            <a:ext uri="{FF2B5EF4-FFF2-40B4-BE49-F238E27FC236}">
              <a16:creationId xmlns:a16="http://schemas.microsoft.com/office/drawing/2014/main" id="{00000000-0008-0000-0100-000007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0" name="ZoneTexte 519">
          <a:extLst>
            <a:ext uri="{FF2B5EF4-FFF2-40B4-BE49-F238E27FC236}">
              <a16:creationId xmlns:a16="http://schemas.microsoft.com/office/drawing/2014/main" id="{00000000-0008-0000-0100-000008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1" name="ZoneTexte 520">
          <a:extLst>
            <a:ext uri="{FF2B5EF4-FFF2-40B4-BE49-F238E27FC236}">
              <a16:creationId xmlns:a16="http://schemas.microsoft.com/office/drawing/2014/main" id="{00000000-0008-0000-0100-000009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2" name="ZoneTexte 521">
          <a:extLst>
            <a:ext uri="{FF2B5EF4-FFF2-40B4-BE49-F238E27FC236}">
              <a16:creationId xmlns:a16="http://schemas.microsoft.com/office/drawing/2014/main" id="{00000000-0008-0000-0100-00000A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3" name="ZoneTexte 522">
          <a:extLst>
            <a:ext uri="{FF2B5EF4-FFF2-40B4-BE49-F238E27FC236}">
              <a16:creationId xmlns:a16="http://schemas.microsoft.com/office/drawing/2014/main" id="{00000000-0008-0000-0100-00000B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4" name="ZoneTexte 523">
          <a:extLst>
            <a:ext uri="{FF2B5EF4-FFF2-40B4-BE49-F238E27FC236}">
              <a16:creationId xmlns:a16="http://schemas.microsoft.com/office/drawing/2014/main" id="{00000000-0008-0000-0100-00000C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5" name="ZoneTexte 524">
          <a:extLst>
            <a:ext uri="{FF2B5EF4-FFF2-40B4-BE49-F238E27FC236}">
              <a16:creationId xmlns:a16="http://schemas.microsoft.com/office/drawing/2014/main" id="{00000000-0008-0000-0100-00000D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6" name="ZoneTexte 525">
          <a:extLst>
            <a:ext uri="{FF2B5EF4-FFF2-40B4-BE49-F238E27FC236}">
              <a16:creationId xmlns:a16="http://schemas.microsoft.com/office/drawing/2014/main" id="{00000000-0008-0000-0100-00000E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7" name="ZoneTexte 526">
          <a:extLst>
            <a:ext uri="{FF2B5EF4-FFF2-40B4-BE49-F238E27FC236}">
              <a16:creationId xmlns:a16="http://schemas.microsoft.com/office/drawing/2014/main" id="{00000000-0008-0000-0100-00000F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8" name="ZoneTexte 527">
          <a:extLst>
            <a:ext uri="{FF2B5EF4-FFF2-40B4-BE49-F238E27FC236}">
              <a16:creationId xmlns:a16="http://schemas.microsoft.com/office/drawing/2014/main" id="{00000000-0008-0000-0100-000010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29" name="ZoneTexte 528">
          <a:extLst>
            <a:ext uri="{FF2B5EF4-FFF2-40B4-BE49-F238E27FC236}">
              <a16:creationId xmlns:a16="http://schemas.microsoft.com/office/drawing/2014/main" id="{00000000-0008-0000-0100-000011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0" name="ZoneTexte 529">
          <a:extLst>
            <a:ext uri="{FF2B5EF4-FFF2-40B4-BE49-F238E27FC236}">
              <a16:creationId xmlns:a16="http://schemas.microsoft.com/office/drawing/2014/main" id="{00000000-0008-0000-0100-000012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31" name="ZoneTexte 530">
          <a:extLst>
            <a:ext uri="{FF2B5EF4-FFF2-40B4-BE49-F238E27FC236}">
              <a16:creationId xmlns:a16="http://schemas.microsoft.com/office/drawing/2014/main" id="{00000000-0008-0000-0100-000013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2" name="ZoneTexte 531">
          <a:extLst>
            <a:ext uri="{FF2B5EF4-FFF2-40B4-BE49-F238E27FC236}">
              <a16:creationId xmlns:a16="http://schemas.microsoft.com/office/drawing/2014/main" id="{00000000-0008-0000-0100-000014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533" name="ZoneTexte 532">
          <a:extLst>
            <a:ext uri="{FF2B5EF4-FFF2-40B4-BE49-F238E27FC236}">
              <a16:creationId xmlns:a16="http://schemas.microsoft.com/office/drawing/2014/main" id="{00000000-0008-0000-0100-00001502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4" name="ZoneTexte 533">
          <a:extLst>
            <a:ext uri="{FF2B5EF4-FFF2-40B4-BE49-F238E27FC236}">
              <a16:creationId xmlns:a16="http://schemas.microsoft.com/office/drawing/2014/main" id="{00000000-0008-0000-0100-000016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5" name="ZoneTexte 534">
          <a:extLst>
            <a:ext uri="{FF2B5EF4-FFF2-40B4-BE49-F238E27FC236}">
              <a16:creationId xmlns:a16="http://schemas.microsoft.com/office/drawing/2014/main" id="{00000000-0008-0000-0100-000017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6" name="ZoneTexte 535">
          <a:extLst>
            <a:ext uri="{FF2B5EF4-FFF2-40B4-BE49-F238E27FC236}">
              <a16:creationId xmlns:a16="http://schemas.microsoft.com/office/drawing/2014/main" id="{00000000-0008-0000-0100-000018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7" name="ZoneTexte 536">
          <a:extLst>
            <a:ext uri="{FF2B5EF4-FFF2-40B4-BE49-F238E27FC236}">
              <a16:creationId xmlns:a16="http://schemas.microsoft.com/office/drawing/2014/main" id="{00000000-0008-0000-0100-000019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8" name="ZoneTexte 537">
          <a:extLst>
            <a:ext uri="{FF2B5EF4-FFF2-40B4-BE49-F238E27FC236}">
              <a16:creationId xmlns:a16="http://schemas.microsoft.com/office/drawing/2014/main" id="{00000000-0008-0000-0100-00001A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39" name="ZoneTexte 538">
          <a:extLst>
            <a:ext uri="{FF2B5EF4-FFF2-40B4-BE49-F238E27FC236}">
              <a16:creationId xmlns:a16="http://schemas.microsoft.com/office/drawing/2014/main" id="{00000000-0008-0000-0100-00001B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0" name="ZoneTexte 539">
          <a:extLst>
            <a:ext uri="{FF2B5EF4-FFF2-40B4-BE49-F238E27FC236}">
              <a16:creationId xmlns:a16="http://schemas.microsoft.com/office/drawing/2014/main" id="{00000000-0008-0000-0100-00001C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1" name="ZoneTexte 540">
          <a:extLst>
            <a:ext uri="{FF2B5EF4-FFF2-40B4-BE49-F238E27FC236}">
              <a16:creationId xmlns:a16="http://schemas.microsoft.com/office/drawing/2014/main" id="{00000000-0008-0000-0100-00001D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2" name="ZoneTexte 541">
          <a:extLst>
            <a:ext uri="{FF2B5EF4-FFF2-40B4-BE49-F238E27FC236}">
              <a16:creationId xmlns:a16="http://schemas.microsoft.com/office/drawing/2014/main" id="{00000000-0008-0000-0100-00001E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3" name="ZoneTexte 542">
          <a:extLst>
            <a:ext uri="{FF2B5EF4-FFF2-40B4-BE49-F238E27FC236}">
              <a16:creationId xmlns:a16="http://schemas.microsoft.com/office/drawing/2014/main" id="{00000000-0008-0000-0100-00001F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4" name="ZoneTexte 543">
          <a:extLst>
            <a:ext uri="{FF2B5EF4-FFF2-40B4-BE49-F238E27FC236}">
              <a16:creationId xmlns:a16="http://schemas.microsoft.com/office/drawing/2014/main" id="{00000000-0008-0000-0100-000020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45" name="ZoneTexte 544">
          <a:extLst>
            <a:ext uri="{FF2B5EF4-FFF2-40B4-BE49-F238E27FC236}">
              <a16:creationId xmlns:a16="http://schemas.microsoft.com/office/drawing/2014/main" id="{00000000-0008-0000-0100-000021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6" name="ZoneTexte 545">
          <a:extLst>
            <a:ext uri="{FF2B5EF4-FFF2-40B4-BE49-F238E27FC236}">
              <a16:creationId xmlns:a16="http://schemas.microsoft.com/office/drawing/2014/main" id="{00000000-0008-0000-0100-000022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47" name="ZoneTexte 546">
          <a:extLst>
            <a:ext uri="{FF2B5EF4-FFF2-40B4-BE49-F238E27FC236}">
              <a16:creationId xmlns:a16="http://schemas.microsoft.com/office/drawing/2014/main" id="{00000000-0008-0000-0100-000023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548" name="ZoneTexte 547">
          <a:extLst>
            <a:ext uri="{FF2B5EF4-FFF2-40B4-BE49-F238E27FC236}">
              <a16:creationId xmlns:a16="http://schemas.microsoft.com/office/drawing/2014/main" id="{00000000-0008-0000-0100-00002402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49" name="ZoneTexte 548">
          <a:extLst>
            <a:ext uri="{FF2B5EF4-FFF2-40B4-BE49-F238E27FC236}">
              <a16:creationId xmlns:a16="http://schemas.microsoft.com/office/drawing/2014/main" id="{00000000-0008-0000-0100-000025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0" name="ZoneTexte 549">
          <a:extLst>
            <a:ext uri="{FF2B5EF4-FFF2-40B4-BE49-F238E27FC236}">
              <a16:creationId xmlns:a16="http://schemas.microsoft.com/office/drawing/2014/main" id="{00000000-0008-0000-0100-000026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1" name="ZoneTexte 550">
          <a:extLst>
            <a:ext uri="{FF2B5EF4-FFF2-40B4-BE49-F238E27FC236}">
              <a16:creationId xmlns:a16="http://schemas.microsoft.com/office/drawing/2014/main" id="{00000000-0008-0000-0100-000027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2" name="ZoneTexte 551">
          <a:extLst>
            <a:ext uri="{FF2B5EF4-FFF2-40B4-BE49-F238E27FC236}">
              <a16:creationId xmlns:a16="http://schemas.microsoft.com/office/drawing/2014/main" id="{00000000-0008-0000-0100-000028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3" name="ZoneTexte 552">
          <a:extLst>
            <a:ext uri="{FF2B5EF4-FFF2-40B4-BE49-F238E27FC236}">
              <a16:creationId xmlns:a16="http://schemas.microsoft.com/office/drawing/2014/main" id="{00000000-0008-0000-0100-000029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4" name="ZoneTexte 553">
          <a:extLst>
            <a:ext uri="{FF2B5EF4-FFF2-40B4-BE49-F238E27FC236}">
              <a16:creationId xmlns:a16="http://schemas.microsoft.com/office/drawing/2014/main" id="{00000000-0008-0000-0100-00002A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5" name="ZoneTexte 554">
          <a:extLst>
            <a:ext uri="{FF2B5EF4-FFF2-40B4-BE49-F238E27FC236}">
              <a16:creationId xmlns:a16="http://schemas.microsoft.com/office/drawing/2014/main" id="{00000000-0008-0000-0100-00002B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6" name="ZoneTexte 555">
          <a:extLst>
            <a:ext uri="{FF2B5EF4-FFF2-40B4-BE49-F238E27FC236}">
              <a16:creationId xmlns:a16="http://schemas.microsoft.com/office/drawing/2014/main" id="{00000000-0008-0000-0100-00002C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7" name="ZoneTexte 556">
          <a:extLst>
            <a:ext uri="{FF2B5EF4-FFF2-40B4-BE49-F238E27FC236}">
              <a16:creationId xmlns:a16="http://schemas.microsoft.com/office/drawing/2014/main" id="{00000000-0008-0000-0100-00002D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8" name="ZoneTexte 557">
          <a:extLst>
            <a:ext uri="{FF2B5EF4-FFF2-40B4-BE49-F238E27FC236}">
              <a16:creationId xmlns:a16="http://schemas.microsoft.com/office/drawing/2014/main" id="{00000000-0008-0000-0100-00002E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59" name="ZoneTexte 558">
          <a:extLst>
            <a:ext uri="{FF2B5EF4-FFF2-40B4-BE49-F238E27FC236}">
              <a16:creationId xmlns:a16="http://schemas.microsoft.com/office/drawing/2014/main" id="{00000000-0008-0000-0100-00002F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0" name="ZoneTexte 559">
          <a:extLst>
            <a:ext uri="{FF2B5EF4-FFF2-40B4-BE49-F238E27FC236}">
              <a16:creationId xmlns:a16="http://schemas.microsoft.com/office/drawing/2014/main" id="{00000000-0008-0000-0100-000030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61" name="ZoneTexte 560">
          <a:extLst>
            <a:ext uri="{FF2B5EF4-FFF2-40B4-BE49-F238E27FC236}">
              <a16:creationId xmlns:a16="http://schemas.microsoft.com/office/drawing/2014/main" id="{00000000-0008-0000-0100-000031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2" name="ZoneTexte 561">
          <a:extLst>
            <a:ext uri="{FF2B5EF4-FFF2-40B4-BE49-F238E27FC236}">
              <a16:creationId xmlns:a16="http://schemas.microsoft.com/office/drawing/2014/main" id="{00000000-0008-0000-0100-000032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563" name="ZoneTexte 562">
          <a:extLst>
            <a:ext uri="{FF2B5EF4-FFF2-40B4-BE49-F238E27FC236}">
              <a16:creationId xmlns:a16="http://schemas.microsoft.com/office/drawing/2014/main" id="{00000000-0008-0000-0100-00003302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4" name="ZoneTexte 563">
          <a:extLst>
            <a:ext uri="{FF2B5EF4-FFF2-40B4-BE49-F238E27FC236}">
              <a16:creationId xmlns:a16="http://schemas.microsoft.com/office/drawing/2014/main" id="{00000000-0008-0000-0100-000034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5" name="ZoneTexte 564">
          <a:extLst>
            <a:ext uri="{FF2B5EF4-FFF2-40B4-BE49-F238E27FC236}">
              <a16:creationId xmlns:a16="http://schemas.microsoft.com/office/drawing/2014/main" id="{00000000-0008-0000-0100-000035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6" name="ZoneTexte 565">
          <a:extLst>
            <a:ext uri="{FF2B5EF4-FFF2-40B4-BE49-F238E27FC236}">
              <a16:creationId xmlns:a16="http://schemas.microsoft.com/office/drawing/2014/main" id="{00000000-0008-0000-0100-000036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7" name="ZoneTexte 566">
          <a:extLst>
            <a:ext uri="{FF2B5EF4-FFF2-40B4-BE49-F238E27FC236}">
              <a16:creationId xmlns:a16="http://schemas.microsoft.com/office/drawing/2014/main" id="{00000000-0008-0000-0100-000037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8" name="ZoneTexte 567">
          <a:extLst>
            <a:ext uri="{FF2B5EF4-FFF2-40B4-BE49-F238E27FC236}">
              <a16:creationId xmlns:a16="http://schemas.microsoft.com/office/drawing/2014/main" id="{00000000-0008-0000-0100-000038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69" name="ZoneTexte 568">
          <a:extLst>
            <a:ext uri="{FF2B5EF4-FFF2-40B4-BE49-F238E27FC236}">
              <a16:creationId xmlns:a16="http://schemas.microsoft.com/office/drawing/2014/main" id="{00000000-0008-0000-0100-000039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0" name="ZoneTexte 569">
          <a:extLst>
            <a:ext uri="{FF2B5EF4-FFF2-40B4-BE49-F238E27FC236}">
              <a16:creationId xmlns:a16="http://schemas.microsoft.com/office/drawing/2014/main" id="{00000000-0008-0000-0100-00003A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1" name="ZoneTexte 570">
          <a:extLst>
            <a:ext uri="{FF2B5EF4-FFF2-40B4-BE49-F238E27FC236}">
              <a16:creationId xmlns:a16="http://schemas.microsoft.com/office/drawing/2014/main" id="{00000000-0008-0000-0100-00003B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2" name="ZoneTexte 571">
          <a:extLst>
            <a:ext uri="{FF2B5EF4-FFF2-40B4-BE49-F238E27FC236}">
              <a16:creationId xmlns:a16="http://schemas.microsoft.com/office/drawing/2014/main" id="{00000000-0008-0000-0100-00003C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3" name="ZoneTexte 572">
          <a:extLst>
            <a:ext uri="{FF2B5EF4-FFF2-40B4-BE49-F238E27FC236}">
              <a16:creationId xmlns:a16="http://schemas.microsoft.com/office/drawing/2014/main" id="{00000000-0008-0000-0100-00003D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4" name="ZoneTexte 573">
          <a:extLst>
            <a:ext uri="{FF2B5EF4-FFF2-40B4-BE49-F238E27FC236}">
              <a16:creationId xmlns:a16="http://schemas.microsoft.com/office/drawing/2014/main" id="{00000000-0008-0000-0100-00003E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75" name="ZoneTexte 574">
          <a:extLst>
            <a:ext uri="{FF2B5EF4-FFF2-40B4-BE49-F238E27FC236}">
              <a16:creationId xmlns:a16="http://schemas.microsoft.com/office/drawing/2014/main" id="{00000000-0008-0000-0100-00003F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6" name="ZoneTexte 575">
          <a:extLst>
            <a:ext uri="{FF2B5EF4-FFF2-40B4-BE49-F238E27FC236}">
              <a16:creationId xmlns:a16="http://schemas.microsoft.com/office/drawing/2014/main" id="{00000000-0008-0000-0100-000040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77" name="ZoneTexte 576">
          <a:extLst>
            <a:ext uri="{FF2B5EF4-FFF2-40B4-BE49-F238E27FC236}">
              <a16:creationId xmlns:a16="http://schemas.microsoft.com/office/drawing/2014/main" id="{00000000-0008-0000-0100-000041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578" name="ZoneTexte 577">
          <a:extLst>
            <a:ext uri="{FF2B5EF4-FFF2-40B4-BE49-F238E27FC236}">
              <a16:creationId xmlns:a16="http://schemas.microsoft.com/office/drawing/2014/main" id="{00000000-0008-0000-0100-00004202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79" name="ZoneTexte 578">
          <a:extLst>
            <a:ext uri="{FF2B5EF4-FFF2-40B4-BE49-F238E27FC236}">
              <a16:creationId xmlns:a16="http://schemas.microsoft.com/office/drawing/2014/main" id="{00000000-0008-0000-0100-000043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0" name="ZoneTexte 579">
          <a:extLst>
            <a:ext uri="{FF2B5EF4-FFF2-40B4-BE49-F238E27FC236}">
              <a16:creationId xmlns:a16="http://schemas.microsoft.com/office/drawing/2014/main" id="{00000000-0008-0000-0100-000044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1" name="ZoneTexte 580">
          <a:extLst>
            <a:ext uri="{FF2B5EF4-FFF2-40B4-BE49-F238E27FC236}">
              <a16:creationId xmlns:a16="http://schemas.microsoft.com/office/drawing/2014/main" id="{00000000-0008-0000-0100-000045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2" name="ZoneTexte 581">
          <a:extLst>
            <a:ext uri="{FF2B5EF4-FFF2-40B4-BE49-F238E27FC236}">
              <a16:creationId xmlns:a16="http://schemas.microsoft.com/office/drawing/2014/main" id="{00000000-0008-0000-0100-000046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3" name="ZoneTexte 582">
          <a:extLst>
            <a:ext uri="{FF2B5EF4-FFF2-40B4-BE49-F238E27FC236}">
              <a16:creationId xmlns:a16="http://schemas.microsoft.com/office/drawing/2014/main" id="{00000000-0008-0000-0100-000047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4" name="ZoneTexte 583">
          <a:extLst>
            <a:ext uri="{FF2B5EF4-FFF2-40B4-BE49-F238E27FC236}">
              <a16:creationId xmlns:a16="http://schemas.microsoft.com/office/drawing/2014/main" id="{00000000-0008-0000-0100-000048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5" name="ZoneTexte 584">
          <a:extLst>
            <a:ext uri="{FF2B5EF4-FFF2-40B4-BE49-F238E27FC236}">
              <a16:creationId xmlns:a16="http://schemas.microsoft.com/office/drawing/2014/main" id="{00000000-0008-0000-0100-000049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6" name="ZoneTexte 585">
          <a:extLst>
            <a:ext uri="{FF2B5EF4-FFF2-40B4-BE49-F238E27FC236}">
              <a16:creationId xmlns:a16="http://schemas.microsoft.com/office/drawing/2014/main" id="{00000000-0008-0000-0100-00004A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7" name="ZoneTexte 586">
          <a:extLst>
            <a:ext uri="{FF2B5EF4-FFF2-40B4-BE49-F238E27FC236}">
              <a16:creationId xmlns:a16="http://schemas.microsoft.com/office/drawing/2014/main" id="{00000000-0008-0000-0100-00004B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8" name="ZoneTexte 587">
          <a:extLst>
            <a:ext uri="{FF2B5EF4-FFF2-40B4-BE49-F238E27FC236}">
              <a16:creationId xmlns:a16="http://schemas.microsoft.com/office/drawing/2014/main" id="{00000000-0008-0000-0100-00004C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89" name="ZoneTexte 588">
          <a:extLst>
            <a:ext uri="{FF2B5EF4-FFF2-40B4-BE49-F238E27FC236}">
              <a16:creationId xmlns:a16="http://schemas.microsoft.com/office/drawing/2014/main" id="{00000000-0008-0000-0100-00004D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0" name="ZoneTexte 589">
          <a:extLst>
            <a:ext uri="{FF2B5EF4-FFF2-40B4-BE49-F238E27FC236}">
              <a16:creationId xmlns:a16="http://schemas.microsoft.com/office/drawing/2014/main" id="{00000000-0008-0000-0100-00004E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1" name="ZoneTexte 590">
          <a:extLst>
            <a:ext uri="{FF2B5EF4-FFF2-40B4-BE49-F238E27FC236}">
              <a16:creationId xmlns:a16="http://schemas.microsoft.com/office/drawing/2014/main" id="{00000000-0008-0000-0100-00004F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2" name="ZoneTexte 591">
          <a:extLst>
            <a:ext uri="{FF2B5EF4-FFF2-40B4-BE49-F238E27FC236}">
              <a16:creationId xmlns:a16="http://schemas.microsoft.com/office/drawing/2014/main" id="{00000000-0008-0000-0100-000050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3" name="ZoneTexte 592">
          <a:extLst>
            <a:ext uri="{FF2B5EF4-FFF2-40B4-BE49-F238E27FC236}">
              <a16:creationId xmlns:a16="http://schemas.microsoft.com/office/drawing/2014/main" id="{00000000-0008-0000-0100-000051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4" name="ZoneTexte 593">
          <a:extLst>
            <a:ext uri="{FF2B5EF4-FFF2-40B4-BE49-F238E27FC236}">
              <a16:creationId xmlns:a16="http://schemas.microsoft.com/office/drawing/2014/main" id="{00000000-0008-0000-0100-000052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5" name="ZoneTexte 594">
          <a:extLst>
            <a:ext uri="{FF2B5EF4-FFF2-40B4-BE49-F238E27FC236}">
              <a16:creationId xmlns:a16="http://schemas.microsoft.com/office/drawing/2014/main" id="{00000000-0008-0000-0100-000053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6" name="ZoneTexte 595">
          <a:extLst>
            <a:ext uri="{FF2B5EF4-FFF2-40B4-BE49-F238E27FC236}">
              <a16:creationId xmlns:a16="http://schemas.microsoft.com/office/drawing/2014/main" id="{00000000-0008-0000-0100-000054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7" name="ZoneTexte 596">
          <a:extLst>
            <a:ext uri="{FF2B5EF4-FFF2-40B4-BE49-F238E27FC236}">
              <a16:creationId xmlns:a16="http://schemas.microsoft.com/office/drawing/2014/main" id="{00000000-0008-0000-0100-000055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8" name="ZoneTexte 597">
          <a:extLst>
            <a:ext uri="{FF2B5EF4-FFF2-40B4-BE49-F238E27FC236}">
              <a16:creationId xmlns:a16="http://schemas.microsoft.com/office/drawing/2014/main" id="{00000000-0008-0000-0100-000056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599" name="ZoneTexte 598">
          <a:extLst>
            <a:ext uri="{FF2B5EF4-FFF2-40B4-BE49-F238E27FC236}">
              <a16:creationId xmlns:a16="http://schemas.microsoft.com/office/drawing/2014/main" id="{00000000-0008-0000-0100-000057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0" name="ZoneTexte 599">
          <a:extLst>
            <a:ext uri="{FF2B5EF4-FFF2-40B4-BE49-F238E27FC236}">
              <a16:creationId xmlns:a16="http://schemas.microsoft.com/office/drawing/2014/main" id="{00000000-0008-0000-0100-000058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1" name="ZoneTexte 600">
          <a:extLst>
            <a:ext uri="{FF2B5EF4-FFF2-40B4-BE49-F238E27FC236}">
              <a16:creationId xmlns:a16="http://schemas.microsoft.com/office/drawing/2014/main" id="{00000000-0008-0000-0100-000059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2" name="ZoneTexte 601">
          <a:extLst>
            <a:ext uri="{FF2B5EF4-FFF2-40B4-BE49-F238E27FC236}">
              <a16:creationId xmlns:a16="http://schemas.microsoft.com/office/drawing/2014/main" id="{00000000-0008-0000-0100-00005A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3" name="ZoneTexte 602">
          <a:extLst>
            <a:ext uri="{FF2B5EF4-FFF2-40B4-BE49-F238E27FC236}">
              <a16:creationId xmlns:a16="http://schemas.microsoft.com/office/drawing/2014/main" id="{00000000-0008-0000-0100-00005B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4" name="ZoneTexte 603">
          <a:extLst>
            <a:ext uri="{FF2B5EF4-FFF2-40B4-BE49-F238E27FC236}">
              <a16:creationId xmlns:a16="http://schemas.microsoft.com/office/drawing/2014/main" id="{00000000-0008-0000-0100-00005C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5" name="ZoneTexte 604">
          <a:extLst>
            <a:ext uri="{FF2B5EF4-FFF2-40B4-BE49-F238E27FC236}">
              <a16:creationId xmlns:a16="http://schemas.microsoft.com/office/drawing/2014/main" id="{00000000-0008-0000-0100-00005D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6" name="ZoneTexte 605">
          <a:extLst>
            <a:ext uri="{FF2B5EF4-FFF2-40B4-BE49-F238E27FC236}">
              <a16:creationId xmlns:a16="http://schemas.microsoft.com/office/drawing/2014/main" id="{00000000-0008-0000-0100-00005E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7" name="ZoneTexte 606">
          <a:extLst>
            <a:ext uri="{FF2B5EF4-FFF2-40B4-BE49-F238E27FC236}">
              <a16:creationId xmlns:a16="http://schemas.microsoft.com/office/drawing/2014/main" id="{00000000-0008-0000-0100-00005F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8" name="ZoneTexte 607">
          <a:extLst>
            <a:ext uri="{FF2B5EF4-FFF2-40B4-BE49-F238E27FC236}">
              <a16:creationId xmlns:a16="http://schemas.microsoft.com/office/drawing/2014/main" id="{00000000-0008-0000-0100-000060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09" name="ZoneTexte 608">
          <a:extLst>
            <a:ext uri="{FF2B5EF4-FFF2-40B4-BE49-F238E27FC236}">
              <a16:creationId xmlns:a16="http://schemas.microsoft.com/office/drawing/2014/main" id="{00000000-0008-0000-0100-000061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0" name="ZoneTexte 609">
          <a:extLst>
            <a:ext uri="{FF2B5EF4-FFF2-40B4-BE49-F238E27FC236}">
              <a16:creationId xmlns:a16="http://schemas.microsoft.com/office/drawing/2014/main" id="{00000000-0008-0000-0100-000062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1" name="ZoneTexte 610">
          <a:extLst>
            <a:ext uri="{FF2B5EF4-FFF2-40B4-BE49-F238E27FC236}">
              <a16:creationId xmlns:a16="http://schemas.microsoft.com/office/drawing/2014/main" id="{00000000-0008-0000-0100-000063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2" name="ZoneTexte 611">
          <a:extLst>
            <a:ext uri="{FF2B5EF4-FFF2-40B4-BE49-F238E27FC236}">
              <a16:creationId xmlns:a16="http://schemas.microsoft.com/office/drawing/2014/main" id="{00000000-0008-0000-0100-000064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3" name="ZoneTexte 612">
          <a:extLst>
            <a:ext uri="{FF2B5EF4-FFF2-40B4-BE49-F238E27FC236}">
              <a16:creationId xmlns:a16="http://schemas.microsoft.com/office/drawing/2014/main" id="{00000000-0008-0000-0100-000065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4" name="ZoneTexte 613">
          <a:extLst>
            <a:ext uri="{FF2B5EF4-FFF2-40B4-BE49-F238E27FC236}">
              <a16:creationId xmlns:a16="http://schemas.microsoft.com/office/drawing/2014/main" id="{00000000-0008-0000-0100-000066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5" name="ZoneTexte 614">
          <a:extLst>
            <a:ext uri="{FF2B5EF4-FFF2-40B4-BE49-F238E27FC236}">
              <a16:creationId xmlns:a16="http://schemas.microsoft.com/office/drawing/2014/main" id="{00000000-0008-0000-0100-000067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6" name="ZoneTexte 615">
          <a:extLst>
            <a:ext uri="{FF2B5EF4-FFF2-40B4-BE49-F238E27FC236}">
              <a16:creationId xmlns:a16="http://schemas.microsoft.com/office/drawing/2014/main" id="{00000000-0008-0000-0100-000068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7" name="ZoneTexte 616">
          <a:extLst>
            <a:ext uri="{FF2B5EF4-FFF2-40B4-BE49-F238E27FC236}">
              <a16:creationId xmlns:a16="http://schemas.microsoft.com/office/drawing/2014/main" id="{00000000-0008-0000-0100-000069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8" name="ZoneTexte 617">
          <a:extLst>
            <a:ext uri="{FF2B5EF4-FFF2-40B4-BE49-F238E27FC236}">
              <a16:creationId xmlns:a16="http://schemas.microsoft.com/office/drawing/2014/main" id="{00000000-0008-0000-0100-00006A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19" name="ZoneTexte 618">
          <a:extLst>
            <a:ext uri="{FF2B5EF4-FFF2-40B4-BE49-F238E27FC236}">
              <a16:creationId xmlns:a16="http://schemas.microsoft.com/office/drawing/2014/main" id="{00000000-0008-0000-0100-00006B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0" name="ZoneTexte 619">
          <a:extLst>
            <a:ext uri="{FF2B5EF4-FFF2-40B4-BE49-F238E27FC236}">
              <a16:creationId xmlns:a16="http://schemas.microsoft.com/office/drawing/2014/main" id="{00000000-0008-0000-0100-00006C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21" name="ZoneTexte 620">
          <a:extLst>
            <a:ext uri="{FF2B5EF4-FFF2-40B4-BE49-F238E27FC236}">
              <a16:creationId xmlns:a16="http://schemas.microsoft.com/office/drawing/2014/main" id="{00000000-0008-0000-0100-00006D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2" name="ZoneTexte 621">
          <a:extLst>
            <a:ext uri="{FF2B5EF4-FFF2-40B4-BE49-F238E27FC236}">
              <a16:creationId xmlns:a16="http://schemas.microsoft.com/office/drawing/2014/main" id="{00000000-0008-0000-0100-00006E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0</xdr:rowOff>
    </xdr:from>
    <xdr:ext cx="65" cy="172227"/>
    <xdr:sp macro="" textlink="">
      <xdr:nvSpPr>
        <xdr:cNvPr id="623" name="ZoneTexte 622">
          <a:extLst>
            <a:ext uri="{FF2B5EF4-FFF2-40B4-BE49-F238E27FC236}">
              <a16:creationId xmlns:a16="http://schemas.microsoft.com/office/drawing/2014/main" id="{00000000-0008-0000-0100-00006F020000}"/>
            </a:ext>
          </a:extLst>
        </xdr:cNvPr>
        <xdr:cNvSpPr txBox="1"/>
      </xdr:nvSpPr>
      <xdr:spPr>
        <a:xfrm>
          <a:off x="13506450" y="1411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4" name="ZoneTexte 623">
          <a:extLst>
            <a:ext uri="{FF2B5EF4-FFF2-40B4-BE49-F238E27FC236}">
              <a16:creationId xmlns:a16="http://schemas.microsoft.com/office/drawing/2014/main" id="{00000000-0008-0000-0100-000070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5" name="ZoneTexte 624">
          <a:extLst>
            <a:ext uri="{FF2B5EF4-FFF2-40B4-BE49-F238E27FC236}">
              <a16:creationId xmlns:a16="http://schemas.microsoft.com/office/drawing/2014/main" id="{00000000-0008-0000-0100-000071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6" name="ZoneTexte 625">
          <a:extLst>
            <a:ext uri="{FF2B5EF4-FFF2-40B4-BE49-F238E27FC236}">
              <a16:creationId xmlns:a16="http://schemas.microsoft.com/office/drawing/2014/main" id="{00000000-0008-0000-0100-000072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7" name="ZoneTexte 626">
          <a:extLst>
            <a:ext uri="{FF2B5EF4-FFF2-40B4-BE49-F238E27FC236}">
              <a16:creationId xmlns:a16="http://schemas.microsoft.com/office/drawing/2014/main" id="{00000000-0008-0000-0100-000073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8" name="ZoneTexte 627">
          <a:extLst>
            <a:ext uri="{FF2B5EF4-FFF2-40B4-BE49-F238E27FC236}">
              <a16:creationId xmlns:a16="http://schemas.microsoft.com/office/drawing/2014/main" id="{00000000-0008-0000-0100-000074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29" name="ZoneTexte 628">
          <a:extLst>
            <a:ext uri="{FF2B5EF4-FFF2-40B4-BE49-F238E27FC236}">
              <a16:creationId xmlns:a16="http://schemas.microsoft.com/office/drawing/2014/main" id="{00000000-0008-0000-0100-000075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0" name="ZoneTexte 629">
          <a:extLst>
            <a:ext uri="{FF2B5EF4-FFF2-40B4-BE49-F238E27FC236}">
              <a16:creationId xmlns:a16="http://schemas.microsoft.com/office/drawing/2014/main" id="{00000000-0008-0000-0100-000076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1" name="ZoneTexte 630">
          <a:extLst>
            <a:ext uri="{FF2B5EF4-FFF2-40B4-BE49-F238E27FC236}">
              <a16:creationId xmlns:a16="http://schemas.microsoft.com/office/drawing/2014/main" id="{00000000-0008-0000-0100-000077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2" name="ZoneTexte 631">
          <a:extLst>
            <a:ext uri="{FF2B5EF4-FFF2-40B4-BE49-F238E27FC236}">
              <a16:creationId xmlns:a16="http://schemas.microsoft.com/office/drawing/2014/main" id="{00000000-0008-0000-0100-000078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3" name="ZoneTexte 632">
          <a:extLst>
            <a:ext uri="{FF2B5EF4-FFF2-40B4-BE49-F238E27FC236}">
              <a16:creationId xmlns:a16="http://schemas.microsoft.com/office/drawing/2014/main" id="{00000000-0008-0000-0100-000079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4" name="ZoneTexte 633">
          <a:extLst>
            <a:ext uri="{FF2B5EF4-FFF2-40B4-BE49-F238E27FC236}">
              <a16:creationId xmlns:a16="http://schemas.microsoft.com/office/drawing/2014/main" id="{00000000-0008-0000-0100-00007A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35" name="ZoneTexte 634">
          <a:extLst>
            <a:ext uri="{FF2B5EF4-FFF2-40B4-BE49-F238E27FC236}">
              <a16:creationId xmlns:a16="http://schemas.microsoft.com/office/drawing/2014/main" id="{00000000-0008-0000-0100-00007B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6" name="ZoneTexte 635">
          <a:extLst>
            <a:ext uri="{FF2B5EF4-FFF2-40B4-BE49-F238E27FC236}">
              <a16:creationId xmlns:a16="http://schemas.microsoft.com/office/drawing/2014/main" id="{00000000-0008-0000-0100-00007C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37" name="ZoneTexte 636">
          <a:extLst>
            <a:ext uri="{FF2B5EF4-FFF2-40B4-BE49-F238E27FC236}">
              <a16:creationId xmlns:a16="http://schemas.microsoft.com/office/drawing/2014/main" id="{00000000-0008-0000-0100-00007D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638" name="ZoneTexte 637">
          <a:extLst>
            <a:ext uri="{FF2B5EF4-FFF2-40B4-BE49-F238E27FC236}">
              <a16:creationId xmlns:a16="http://schemas.microsoft.com/office/drawing/2014/main" id="{00000000-0008-0000-0100-00007E02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39" name="ZoneTexte 638">
          <a:extLst>
            <a:ext uri="{FF2B5EF4-FFF2-40B4-BE49-F238E27FC236}">
              <a16:creationId xmlns:a16="http://schemas.microsoft.com/office/drawing/2014/main" id="{00000000-0008-0000-0100-00007F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0" name="ZoneTexte 639">
          <a:extLst>
            <a:ext uri="{FF2B5EF4-FFF2-40B4-BE49-F238E27FC236}">
              <a16:creationId xmlns:a16="http://schemas.microsoft.com/office/drawing/2014/main" id="{00000000-0008-0000-0100-000080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1" name="ZoneTexte 640">
          <a:extLst>
            <a:ext uri="{FF2B5EF4-FFF2-40B4-BE49-F238E27FC236}">
              <a16:creationId xmlns:a16="http://schemas.microsoft.com/office/drawing/2014/main" id="{00000000-0008-0000-0100-000081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2" name="ZoneTexte 641">
          <a:extLst>
            <a:ext uri="{FF2B5EF4-FFF2-40B4-BE49-F238E27FC236}">
              <a16:creationId xmlns:a16="http://schemas.microsoft.com/office/drawing/2014/main" id="{00000000-0008-0000-0100-000082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3" name="ZoneTexte 642">
          <a:extLst>
            <a:ext uri="{FF2B5EF4-FFF2-40B4-BE49-F238E27FC236}">
              <a16:creationId xmlns:a16="http://schemas.microsoft.com/office/drawing/2014/main" id="{00000000-0008-0000-0100-000083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4" name="ZoneTexte 643">
          <a:extLst>
            <a:ext uri="{FF2B5EF4-FFF2-40B4-BE49-F238E27FC236}">
              <a16:creationId xmlns:a16="http://schemas.microsoft.com/office/drawing/2014/main" id="{00000000-0008-0000-0100-000084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5" name="ZoneTexte 644">
          <a:extLst>
            <a:ext uri="{FF2B5EF4-FFF2-40B4-BE49-F238E27FC236}">
              <a16:creationId xmlns:a16="http://schemas.microsoft.com/office/drawing/2014/main" id="{00000000-0008-0000-0100-000085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6" name="ZoneTexte 645">
          <a:extLst>
            <a:ext uri="{FF2B5EF4-FFF2-40B4-BE49-F238E27FC236}">
              <a16:creationId xmlns:a16="http://schemas.microsoft.com/office/drawing/2014/main" id="{00000000-0008-0000-0100-000086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7" name="ZoneTexte 646">
          <a:extLst>
            <a:ext uri="{FF2B5EF4-FFF2-40B4-BE49-F238E27FC236}">
              <a16:creationId xmlns:a16="http://schemas.microsoft.com/office/drawing/2014/main" id="{00000000-0008-0000-0100-000087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8" name="ZoneTexte 647">
          <a:extLst>
            <a:ext uri="{FF2B5EF4-FFF2-40B4-BE49-F238E27FC236}">
              <a16:creationId xmlns:a16="http://schemas.microsoft.com/office/drawing/2014/main" id="{00000000-0008-0000-0100-000088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49" name="ZoneTexte 648">
          <a:extLst>
            <a:ext uri="{FF2B5EF4-FFF2-40B4-BE49-F238E27FC236}">
              <a16:creationId xmlns:a16="http://schemas.microsoft.com/office/drawing/2014/main" id="{00000000-0008-0000-0100-000089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0" name="ZoneTexte 649">
          <a:extLst>
            <a:ext uri="{FF2B5EF4-FFF2-40B4-BE49-F238E27FC236}">
              <a16:creationId xmlns:a16="http://schemas.microsoft.com/office/drawing/2014/main" id="{00000000-0008-0000-0100-00008A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51" name="ZoneTexte 650">
          <a:extLst>
            <a:ext uri="{FF2B5EF4-FFF2-40B4-BE49-F238E27FC236}">
              <a16:creationId xmlns:a16="http://schemas.microsoft.com/office/drawing/2014/main" id="{00000000-0008-0000-0100-00008B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2" name="ZoneTexte 651">
          <a:extLst>
            <a:ext uri="{FF2B5EF4-FFF2-40B4-BE49-F238E27FC236}">
              <a16:creationId xmlns:a16="http://schemas.microsoft.com/office/drawing/2014/main" id="{00000000-0008-0000-0100-00008C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653" name="ZoneTexte 652">
          <a:extLst>
            <a:ext uri="{FF2B5EF4-FFF2-40B4-BE49-F238E27FC236}">
              <a16:creationId xmlns:a16="http://schemas.microsoft.com/office/drawing/2014/main" id="{00000000-0008-0000-0100-00008D02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4" name="ZoneTexte 653">
          <a:extLst>
            <a:ext uri="{FF2B5EF4-FFF2-40B4-BE49-F238E27FC236}">
              <a16:creationId xmlns:a16="http://schemas.microsoft.com/office/drawing/2014/main" id="{00000000-0008-0000-0100-00008E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5" name="ZoneTexte 654">
          <a:extLst>
            <a:ext uri="{FF2B5EF4-FFF2-40B4-BE49-F238E27FC236}">
              <a16:creationId xmlns:a16="http://schemas.microsoft.com/office/drawing/2014/main" id="{00000000-0008-0000-0100-00008F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6" name="ZoneTexte 655">
          <a:extLst>
            <a:ext uri="{FF2B5EF4-FFF2-40B4-BE49-F238E27FC236}">
              <a16:creationId xmlns:a16="http://schemas.microsoft.com/office/drawing/2014/main" id="{00000000-0008-0000-0100-000090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7" name="ZoneTexte 656">
          <a:extLst>
            <a:ext uri="{FF2B5EF4-FFF2-40B4-BE49-F238E27FC236}">
              <a16:creationId xmlns:a16="http://schemas.microsoft.com/office/drawing/2014/main" id="{00000000-0008-0000-0100-000091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8" name="ZoneTexte 657">
          <a:extLst>
            <a:ext uri="{FF2B5EF4-FFF2-40B4-BE49-F238E27FC236}">
              <a16:creationId xmlns:a16="http://schemas.microsoft.com/office/drawing/2014/main" id="{00000000-0008-0000-0100-000092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59" name="ZoneTexte 658">
          <a:extLst>
            <a:ext uri="{FF2B5EF4-FFF2-40B4-BE49-F238E27FC236}">
              <a16:creationId xmlns:a16="http://schemas.microsoft.com/office/drawing/2014/main" id="{00000000-0008-0000-0100-000093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0" name="ZoneTexte 659">
          <a:extLst>
            <a:ext uri="{FF2B5EF4-FFF2-40B4-BE49-F238E27FC236}">
              <a16:creationId xmlns:a16="http://schemas.microsoft.com/office/drawing/2014/main" id="{00000000-0008-0000-0100-000094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1" name="ZoneTexte 660">
          <a:extLst>
            <a:ext uri="{FF2B5EF4-FFF2-40B4-BE49-F238E27FC236}">
              <a16:creationId xmlns:a16="http://schemas.microsoft.com/office/drawing/2014/main" id="{00000000-0008-0000-0100-000095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2" name="ZoneTexte 661">
          <a:extLst>
            <a:ext uri="{FF2B5EF4-FFF2-40B4-BE49-F238E27FC236}">
              <a16:creationId xmlns:a16="http://schemas.microsoft.com/office/drawing/2014/main" id="{00000000-0008-0000-0100-000096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3" name="ZoneTexte 662">
          <a:extLst>
            <a:ext uri="{FF2B5EF4-FFF2-40B4-BE49-F238E27FC236}">
              <a16:creationId xmlns:a16="http://schemas.microsoft.com/office/drawing/2014/main" id="{00000000-0008-0000-0100-000097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4" name="ZoneTexte 663">
          <a:extLst>
            <a:ext uri="{FF2B5EF4-FFF2-40B4-BE49-F238E27FC236}">
              <a16:creationId xmlns:a16="http://schemas.microsoft.com/office/drawing/2014/main" id="{00000000-0008-0000-0100-000098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65" name="ZoneTexte 664">
          <a:extLst>
            <a:ext uri="{FF2B5EF4-FFF2-40B4-BE49-F238E27FC236}">
              <a16:creationId xmlns:a16="http://schemas.microsoft.com/office/drawing/2014/main" id="{00000000-0008-0000-0100-000099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6" name="ZoneTexte 665">
          <a:extLst>
            <a:ext uri="{FF2B5EF4-FFF2-40B4-BE49-F238E27FC236}">
              <a16:creationId xmlns:a16="http://schemas.microsoft.com/office/drawing/2014/main" id="{00000000-0008-0000-0100-00009A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67" name="ZoneTexte 666">
          <a:extLst>
            <a:ext uri="{FF2B5EF4-FFF2-40B4-BE49-F238E27FC236}">
              <a16:creationId xmlns:a16="http://schemas.microsoft.com/office/drawing/2014/main" id="{00000000-0008-0000-0100-00009B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668" name="ZoneTexte 667">
          <a:extLst>
            <a:ext uri="{FF2B5EF4-FFF2-40B4-BE49-F238E27FC236}">
              <a16:creationId xmlns:a16="http://schemas.microsoft.com/office/drawing/2014/main" id="{00000000-0008-0000-0100-00009C02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69" name="ZoneTexte 668">
          <a:extLst>
            <a:ext uri="{FF2B5EF4-FFF2-40B4-BE49-F238E27FC236}">
              <a16:creationId xmlns:a16="http://schemas.microsoft.com/office/drawing/2014/main" id="{00000000-0008-0000-0100-00009D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0" name="ZoneTexte 669">
          <a:extLst>
            <a:ext uri="{FF2B5EF4-FFF2-40B4-BE49-F238E27FC236}">
              <a16:creationId xmlns:a16="http://schemas.microsoft.com/office/drawing/2014/main" id="{00000000-0008-0000-0100-00009E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1" name="ZoneTexte 670">
          <a:extLst>
            <a:ext uri="{FF2B5EF4-FFF2-40B4-BE49-F238E27FC236}">
              <a16:creationId xmlns:a16="http://schemas.microsoft.com/office/drawing/2014/main" id="{00000000-0008-0000-0100-00009F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2" name="ZoneTexte 671">
          <a:extLst>
            <a:ext uri="{FF2B5EF4-FFF2-40B4-BE49-F238E27FC236}">
              <a16:creationId xmlns:a16="http://schemas.microsoft.com/office/drawing/2014/main" id="{00000000-0008-0000-0100-0000A0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3" name="ZoneTexte 672">
          <a:extLst>
            <a:ext uri="{FF2B5EF4-FFF2-40B4-BE49-F238E27FC236}">
              <a16:creationId xmlns:a16="http://schemas.microsoft.com/office/drawing/2014/main" id="{00000000-0008-0000-0100-0000A1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4" name="ZoneTexte 673">
          <a:extLst>
            <a:ext uri="{FF2B5EF4-FFF2-40B4-BE49-F238E27FC236}">
              <a16:creationId xmlns:a16="http://schemas.microsoft.com/office/drawing/2014/main" id="{00000000-0008-0000-0100-0000A2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5" name="ZoneTexte 674">
          <a:extLst>
            <a:ext uri="{FF2B5EF4-FFF2-40B4-BE49-F238E27FC236}">
              <a16:creationId xmlns:a16="http://schemas.microsoft.com/office/drawing/2014/main" id="{00000000-0008-0000-0100-0000A3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6" name="ZoneTexte 675">
          <a:extLst>
            <a:ext uri="{FF2B5EF4-FFF2-40B4-BE49-F238E27FC236}">
              <a16:creationId xmlns:a16="http://schemas.microsoft.com/office/drawing/2014/main" id="{00000000-0008-0000-0100-0000A4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7" name="ZoneTexte 676">
          <a:extLst>
            <a:ext uri="{FF2B5EF4-FFF2-40B4-BE49-F238E27FC236}">
              <a16:creationId xmlns:a16="http://schemas.microsoft.com/office/drawing/2014/main" id="{00000000-0008-0000-0100-0000A5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8" name="ZoneTexte 677">
          <a:extLst>
            <a:ext uri="{FF2B5EF4-FFF2-40B4-BE49-F238E27FC236}">
              <a16:creationId xmlns:a16="http://schemas.microsoft.com/office/drawing/2014/main" id="{00000000-0008-0000-0100-0000A6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79" name="ZoneTexte 678">
          <a:extLst>
            <a:ext uri="{FF2B5EF4-FFF2-40B4-BE49-F238E27FC236}">
              <a16:creationId xmlns:a16="http://schemas.microsoft.com/office/drawing/2014/main" id="{00000000-0008-0000-0100-0000A7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0" name="ZoneTexte 679">
          <a:extLst>
            <a:ext uri="{FF2B5EF4-FFF2-40B4-BE49-F238E27FC236}">
              <a16:creationId xmlns:a16="http://schemas.microsoft.com/office/drawing/2014/main" id="{00000000-0008-0000-0100-0000A8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81" name="ZoneTexte 680">
          <a:extLst>
            <a:ext uri="{FF2B5EF4-FFF2-40B4-BE49-F238E27FC236}">
              <a16:creationId xmlns:a16="http://schemas.microsoft.com/office/drawing/2014/main" id="{00000000-0008-0000-0100-0000A9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2" name="ZoneTexte 681">
          <a:extLst>
            <a:ext uri="{FF2B5EF4-FFF2-40B4-BE49-F238E27FC236}">
              <a16:creationId xmlns:a16="http://schemas.microsoft.com/office/drawing/2014/main" id="{00000000-0008-0000-0100-0000AA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683" name="ZoneTexte 682">
          <a:extLst>
            <a:ext uri="{FF2B5EF4-FFF2-40B4-BE49-F238E27FC236}">
              <a16:creationId xmlns:a16="http://schemas.microsoft.com/office/drawing/2014/main" id="{00000000-0008-0000-0100-0000AB02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4" name="ZoneTexte 683">
          <a:extLst>
            <a:ext uri="{FF2B5EF4-FFF2-40B4-BE49-F238E27FC236}">
              <a16:creationId xmlns:a16="http://schemas.microsoft.com/office/drawing/2014/main" id="{00000000-0008-0000-0100-0000AC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5" name="ZoneTexte 684">
          <a:extLst>
            <a:ext uri="{FF2B5EF4-FFF2-40B4-BE49-F238E27FC236}">
              <a16:creationId xmlns:a16="http://schemas.microsoft.com/office/drawing/2014/main" id="{00000000-0008-0000-0100-0000AD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6" name="ZoneTexte 685">
          <a:extLst>
            <a:ext uri="{FF2B5EF4-FFF2-40B4-BE49-F238E27FC236}">
              <a16:creationId xmlns:a16="http://schemas.microsoft.com/office/drawing/2014/main" id="{00000000-0008-0000-0100-0000AE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7" name="ZoneTexte 686">
          <a:extLst>
            <a:ext uri="{FF2B5EF4-FFF2-40B4-BE49-F238E27FC236}">
              <a16:creationId xmlns:a16="http://schemas.microsoft.com/office/drawing/2014/main" id="{00000000-0008-0000-0100-0000AF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8" name="ZoneTexte 687">
          <a:extLst>
            <a:ext uri="{FF2B5EF4-FFF2-40B4-BE49-F238E27FC236}">
              <a16:creationId xmlns:a16="http://schemas.microsoft.com/office/drawing/2014/main" id="{00000000-0008-0000-0100-0000B0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89" name="ZoneTexte 688">
          <a:extLst>
            <a:ext uri="{FF2B5EF4-FFF2-40B4-BE49-F238E27FC236}">
              <a16:creationId xmlns:a16="http://schemas.microsoft.com/office/drawing/2014/main" id="{00000000-0008-0000-0100-0000B1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0" name="ZoneTexte 689">
          <a:extLst>
            <a:ext uri="{FF2B5EF4-FFF2-40B4-BE49-F238E27FC236}">
              <a16:creationId xmlns:a16="http://schemas.microsoft.com/office/drawing/2014/main" id="{00000000-0008-0000-0100-0000B2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1" name="ZoneTexte 690">
          <a:extLst>
            <a:ext uri="{FF2B5EF4-FFF2-40B4-BE49-F238E27FC236}">
              <a16:creationId xmlns:a16="http://schemas.microsoft.com/office/drawing/2014/main" id="{00000000-0008-0000-0100-0000B3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2" name="ZoneTexte 691">
          <a:extLst>
            <a:ext uri="{FF2B5EF4-FFF2-40B4-BE49-F238E27FC236}">
              <a16:creationId xmlns:a16="http://schemas.microsoft.com/office/drawing/2014/main" id="{00000000-0008-0000-0100-0000B4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3" name="ZoneTexte 692">
          <a:extLst>
            <a:ext uri="{FF2B5EF4-FFF2-40B4-BE49-F238E27FC236}">
              <a16:creationId xmlns:a16="http://schemas.microsoft.com/office/drawing/2014/main" id="{00000000-0008-0000-0100-0000B5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4" name="ZoneTexte 693">
          <a:extLst>
            <a:ext uri="{FF2B5EF4-FFF2-40B4-BE49-F238E27FC236}">
              <a16:creationId xmlns:a16="http://schemas.microsoft.com/office/drawing/2014/main" id="{00000000-0008-0000-0100-0000B6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695" name="ZoneTexte 694">
          <a:extLst>
            <a:ext uri="{FF2B5EF4-FFF2-40B4-BE49-F238E27FC236}">
              <a16:creationId xmlns:a16="http://schemas.microsoft.com/office/drawing/2014/main" id="{00000000-0008-0000-0100-0000B7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6" name="ZoneTexte 695">
          <a:extLst>
            <a:ext uri="{FF2B5EF4-FFF2-40B4-BE49-F238E27FC236}">
              <a16:creationId xmlns:a16="http://schemas.microsoft.com/office/drawing/2014/main" id="{00000000-0008-0000-0100-0000B8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697" name="ZoneTexte 696">
          <a:extLst>
            <a:ext uri="{FF2B5EF4-FFF2-40B4-BE49-F238E27FC236}">
              <a16:creationId xmlns:a16="http://schemas.microsoft.com/office/drawing/2014/main" id="{00000000-0008-0000-0100-0000B9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698" name="ZoneTexte 697">
          <a:extLst>
            <a:ext uri="{FF2B5EF4-FFF2-40B4-BE49-F238E27FC236}">
              <a16:creationId xmlns:a16="http://schemas.microsoft.com/office/drawing/2014/main" id="{00000000-0008-0000-0100-0000BA02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699" name="ZoneTexte 698">
          <a:extLst>
            <a:ext uri="{FF2B5EF4-FFF2-40B4-BE49-F238E27FC236}">
              <a16:creationId xmlns:a16="http://schemas.microsoft.com/office/drawing/2014/main" id="{00000000-0008-0000-0100-0000BB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0" name="ZoneTexte 699">
          <a:extLst>
            <a:ext uri="{FF2B5EF4-FFF2-40B4-BE49-F238E27FC236}">
              <a16:creationId xmlns:a16="http://schemas.microsoft.com/office/drawing/2014/main" id="{00000000-0008-0000-0100-0000BC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1" name="ZoneTexte 700">
          <a:extLst>
            <a:ext uri="{FF2B5EF4-FFF2-40B4-BE49-F238E27FC236}">
              <a16:creationId xmlns:a16="http://schemas.microsoft.com/office/drawing/2014/main" id="{00000000-0008-0000-0100-0000BD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2" name="ZoneTexte 701">
          <a:extLst>
            <a:ext uri="{FF2B5EF4-FFF2-40B4-BE49-F238E27FC236}">
              <a16:creationId xmlns:a16="http://schemas.microsoft.com/office/drawing/2014/main" id="{00000000-0008-0000-0100-0000BE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3" name="ZoneTexte 702">
          <a:extLst>
            <a:ext uri="{FF2B5EF4-FFF2-40B4-BE49-F238E27FC236}">
              <a16:creationId xmlns:a16="http://schemas.microsoft.com/office/drawing/2014/main" id="{00000000-0008-0000-0100-0000BF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4" name="ZoneTexte 703">
          <a:extLst>
            <a:ext uri="{FF2B5EF4-FFF2-40B4-BE49-F238E27FC236}">
              <a16:creationId xmlns:a16="http://schemas.microsoft.com/office/drawing/2014/main" id="{00000000-0008-0000-0100-0000C0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5" name="ZoneTexte 704">
          <a:extLst>
            <a:ext uri="{FF2B5EF4-FFF2-40B4-BE49-F238E27FC236}">
              <a16:creationId xmlns:a16="http://schemas.microsoft.com/office/drawing/2014/main" id="{00000000-0008-0000-0100-0000C1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6" name="ZoneTexte 705">
          <a:extLst>
            <a:ext uri="{FF2B5EF4-FFF2-40B4-BE49-F238E27FC236}">
              <a16:creationId xmlns:a16="http://schemas.microsoft.com/office/drawing/2014/main" id="{00000000-0008-0000-0100-0000C2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7" name="ZoneTexte 706">
          <a:extLst>
            <a:ext uri="{FF2B5EF4-FFF2-40B4-BE49-F238E27FC236}">
              <a16:creationId xmlns:a16="http://schemas.microsoft.com/office/drawing/2014/main" id="{00000000-0008-0000-0100-0000C3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8" name="ZoneTexte 707">
          <a:extLst>
            <a:ext uri="{FF2B5EF4-FFF2-40B4-BE49-F238E27FC236}">
              <a16:creationId xmlns:a16="http://schemas.microsoft.com/office/drawing/2014/main" id="{00000000-0008-0000-0100-0000C4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09" name="ZoneTexte 708">
          <a:extLst>
            <a:ext uri="{FF2B5EF4-FFF2-40B4-BE49-F238E27FC236}">
              <a16:creationId xmlns:a16="http://schemas.microsoft.com/office/drawing/2014/main" id="{00000000-0008-0000-0100-0000C5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0" name="ZoneTexte 709">
          <a:extLst>
            <a:ext uri="{FF2B5EF4-FFF2-40B4-BE49-F238E27FC236}">
              <a16:creationId xmlns:a16="http://schemas.microsoft.com/office/drawing/2014/main" id="{00000000-0008-0000-0100-0000C6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11" name="ZoneTexte 710">
          <a:extLst>
            <a:ext uri="{FF2B5EF4-FFF2-40B4-BE49-F238E27FC236}">
              <a16:creationId xmlns:a16="http://schemas.microsoft.com/office/drawing/2014/main" id="{00000000-0008-0000-0100-0000C7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2" name="ZoneTexte 711">
          <a:extLst>
            <a:ext uri="{FF2B5EF4-FFF2-40B4-BE49-F238E27FC236}">
              <a16:creationId xmlns:a16="http://schemas.microsoft.com/office/drawing/2014/main" id="{00000000-0008-0000-0100-0000C8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713" name="ZoneTexte 712">
          <a:extLst>
            <a:ext uri="{FF2B5EF4-FFF2-40B4-BE49-F238E27FC236}">
              <a16:creationId xmlns:a16="http://schemas.microsoft.com/office/drawing/2014/main" id="{00000000-0008-0000-0100-0000C902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4" name="ZoneTexte 713">
          <a:extLst>
            <a:ext uri="{FF2B5EF4-FFF2-40B4-BE49-F238E27FC236}">
              <a16:creationId xmlns:a16="http://schemas.microsoft.com/office/drawing/2014/main" id="{00000000-0008-0000-0100-0000CA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5" name="ZoneTexte 714">
          <a:extLst>
            <a:ext uri="{FF2B5EF4-FFF2-40B4-BE49-F238E27FC236}">
              <a16:creationId xmlns:a16="http://schemas.microsoft.com/office/drawing/2014/main" id="{00000000-0008-0000-0100-0000CB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6" name="ZoneTexte 715">
          <a:extLst>
            <a:ext uri="{FF2B5EF4-FFF2-40B4-BE49-F238E27FC236}">
              <a16:creationId xmlns:a16="http://schemas.microsoft.com/office/drawing/2014/main" id="{00000000-0008-0000-0100-0000CC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7" name="ZoneTexte 716">
          <a:extLst>
            <a:ext uri="{FF2B5EF4-FFF2-40B4-BE49-F238E27FC236}">
              <a16:creationId xmlns:a16="http://schemas.microsoft.com/office/drawing/2014/main" id="{00000000-0008-0000-0100-0000CD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8" name="ZoneTexte 717">
          <a:extLst>
            <a:ext uri="{FF2B5EF4-FFF2-40B4-BE49-F238E27FC236}">
              <a16:creationId xmlns:a16="http://schemas.microsoft.com/office/drawing/2014/main" id="{00000000-0008-0000-0100-0000CE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19" name="ZoneTexte 718">
          <a:extLst>
            <a:ext uri="{FF2B5EF4-FFF2-40B4-BE49-F238E27FC236}">
              <a16:creationId xmlns:a16="http://schemas.microsoft.com/office/drawing/2014/main" id="{00000000-0008-0000-0100-0000CF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0" name="ZoneTexte 719">
          <a:extLst>
            <a:ext uri="{FF2B5EF4-FFF2-40B4-BE49-F238E27FC236}">
              <a16:creationId xmlns:a16="http://schemas.microsoft.com/office/drawing/2014/main" id="{00000000-0008-0000-0100-0000D0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1" name="ZoneTexte 720">
          <a:extLst>
            <a:ext uri="{FF2B5EF4-FFF2-40B4-BE49-F238E27FC236}">
              <a16:creationId xmlns:a16="http://schemas.microsoft.com/office/drawing/2014/main" id="{00000000-0008-0000-0100-0000D1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2" name="ZoneTexte 721">
          <a:extLst>
            <a:ext uri="{FF2B5EF4-FFF2-40B4-BE49-F238E27FC236}">
              <a16:creationId xmlns:a16="http://schemas.microsoft.com/office/drawing/2014/main" id="{00000000-0008-0000-0100-0000D2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3" name="ZoneTexte 722">
          <a:extLst>
            <a:ext uri="{FF2B5EF4-FFF2-40B4-BE49-F238E27FC236}">
              <a16:creationId xmlns:a16="http://schemas.microsoft.com/office/drawing/2014/main" id="{00000000-0008-0000-0100-0000D3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4" name="ZoneTexte 723">
          <a:extLst>
            <a:ext uri="{FF2B5EF4-FFF2-40B4-BE49-F238E27FC236}">
              <a16:creationId xmlns:a16="http://schemas.microsoft.com/office/drawing/2014/main" id="{00000000-0008-0000-0100-0000D4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25" name="ZoneTexte 724">
          <a:extLst>
            <a:ext uri="{FF2B5EF4-FFF2-40B4-BE49-F238E27FC236}">
              <a16:creationId xmlns:a16="http://schemas.microsoft.com/office/drawing/2014/main" id="{00000000-0008-0000-0100-0000D5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6" name="ZoneTexte 725">
          <a:extLst>
            <a:ext uri="{FF2B5EF4-FFF2-40B4-BE49-F238E27FC236}">
              <a16:creationId xmlns:a16="http://schemas.microsoft.com/office/drawing/2014/main" id="{00000000-0008-0000-0100-0000D6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27" name="ZoneTexte 726">
          <a:extLst>
            <a:ext uri="{FF2B5EF4-FFF2-40B4-BE49-F238E27FC236}">
              <a16:creationId xmlns:a16="http://schemas.microsoft.com/office/drawing/2014/main" id="{00000000-0008-0000-0100-0000D7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28" name="ZoneTexte 727">
          <a:extLst>
            <a:ext uri="{FF2B5EF4-FFF2-40B4-BE49-F238E27FC236}">
              <a16:creationId xmlns:a16="http://schemas.microsoft.com/office/drawing/2014/main" id="{00000000-0008-0000-0100-0000D802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29" name="ZoneTexte 728">
          <a:extLst>
            <a:ext uri="{FF2B5EF4-FFF2-40B4-BE49-F238E27FC236}">
              <a16:creationId xmlns:a16="http://schemas.microsoft.com/office/drawing/2014/main" id="{00000000-0008-0000-0100-0000D9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0" name="ZoneTexte 729">
          <a:extLst>
            <a:ext uri="{FF2B5EF4-FFF2-40B4-BE49-F238E27FC236}">
              <a16:creationId xmlns:a16="http://schemas.microsoft.com/office/drawing/2014/main" id="{00000000-0008-0000-0100-0000DA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1" name="ZoneTexte 730">
          <a:extLst>
            <a:ext uri="{FF2B5EF4-FFF2-40B4-BE49-F238E27FC236}">
              <a16:creationId xmlns:a16="http://schemas.microsoft.com/office/drawing/2014/main" id="{00000000-0008-0000-0100-0000DB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2" name="ZoneTexte 731">
          <a:extLst>
            <a:ext uri="{FF2B5EF4-FFF2-40B4-BE49-F238E27FC236}">
              <a16:creationId xmlns:a16="http://schemas.microsoft.com/office/drawing/2014/main" id="{00000000-0008-0000-0100-0000DC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3" name="ZoneTexte 732">
          <a:extLst>
            <a:ext uri="{FF2B5EF4-FFF2-40B4-BE49-F238E27FC236}">
              <a16:creationId xmlns:a16="http://schemas.microsoft.com/office/drawing/2014/main" id="{00000000-0008-0000-0100-0000DD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4" name="ZoneTexte 733">
          <a:extLst>
            <a:ext uri="{FF2B5EF4-FFF2-40B4-BE49-F238E27FC236}">
              <a16:creationId xmlns:a16="http://schemas.microsoft.com/office/drawing/2014/main" id="{00000000-0008-0000-0100-0000DE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5" name="ZoneTexte 734">
          <a:extLst>
            <a:ext uri="{FF2B5EF4-FFF2-40B4-BE49-F238E27FC236}">
              <a16:creationId xmlns:a16="http://schemas.microsoft.com/office/drawing/2014/main" id="{00000000-0008-0000-0100-0000DF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6" name="ZoneTexte 735">
          <a:extLst>
            <a:ext uri="{FF2B5EF4-FFF2-40B4-BE49-F238E27FC236}">
              <a16:creationId xmlns:a16="http://schemas.microsoft.com/office/drawing/2014/main" id="{00000000-0008-0000-0100-0000E0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7" name="ZoneTexte 736">
          <a:extLst>
            <a:ext uri="{FF2B5EF4-FFF2-40B4-BE49-F238E27FC236}">
              <a16:creationId xmlns:a16="http://schemas.microsoft.com/office/drawing/2014/main" id="{00000000-0008-0000-0100-0000E1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8" name="ZoneTexte 737">
          <a:extLst>
            <a:ext uri="{FF2B5EF4-FFF2-40B4-BE49-F238E27FC236}">
              <a16:creationId xmlns:a16="http://schemas.microsoft.com/office/drawing/2014/main" id="{00000000-0008-0000-0100-0000E2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39" name="ZoneTexte 738">
          <a:extLst>
            <a:ext uri="{FF2B5EF4-FFF2-40B4-BE49-F238E27FC236}">
              <a16:creationId xmlns:a16="http://schemas.microsoft.com/office/drawing/2014/main" id="{00000000-0008-0000-0100-0000E3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0" name="ZoneTexte 739">
          <a:extLst>
            <a:ext uri="{FF2B5EF4-FFF2-40B4-BE49-F238E27FC236}">
              <a16:creationId xmlns:a16="http://schemas.microsoft.com/office/drawing/2014/main" id="{00000000-0008-0000-0100-0000E4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41" name="ZoneTexte 740">
          <a:extLst>
            <a:ext uri="{FF2B5EF4-FFF2-40B4-BE49-F238E27FC236}">
              <a16:creationId xmlns:a16="http://schemas.microsoft.com/office/drawing/2014/main" id="{00000000-0008-0000-0100-0000E5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2" name="ZoneTexte 741">
          <a:extLst>
            <a:ext uri="{FF2B5EF4-FFF2-40B4-BE49-F238E27FC236}">
              <a16:creationId xmlns:a16="http://schemas.microsoft.com/office/drawing/2014/main" id="{00000000-0008-0000-0100-0000E6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743" name="ZoneTexte 742">
          <a:extLst>
            <a:ext uri="{FF2B5EF4-FFF2-40B4-BE49-F238E27FC236}">
              <a16:creationId xmlns:a16="http://schemas.microsoft.com/office/drawing/2014/main" id="{00000000-0008-0000-0100-0000E7020000}"/>
            </a:ext>
          </a:extLst>
        </xdr:cNvPr>
        <xdr:cNvSpPr txBox="1"/>
      </xdr:nvSpPr>
      <xdr:spPr>
        <a:xfrm>
          <a:off x="13506450"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4" name="ZoneTexte 743">
          <a:extLst>
            <a:ext uri="{FF2B5EF4-FFF2-40B4-BE49-F238E27FC236}">
              <a16:creationId xmlns:a16="http://schemas.microsoft.com/office/drawing/2014/main" id="{00000000-0008-0000-0100-0000E8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5" name="ZoneTexte 744">
          <a:extLst>
            <a:ext uri="{FF2B5EF4-FFF2-40B4-BE49-F238E27FC236}">
              <a16:creationId xmlns:a16="http://schemas.microsoft.com/office/drawing/2014/main" id="{00000000-0008-0000-0100-0000E9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6" name="ZoneTexte 745">
          <a:extLst>
            <a:ext uri="{FF2B5EF4-FFF2-40B4-BE49-F238E27FC236}">
              <a16:creationId xmlns:a16="http://schemas.microsoft.com/office/drawing/2014/main" id="{00000000-0008-0000-0100-0000EA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7" name="ZoneTexte 746">
          <a:extLst>
            <a:ext uri="{FF2B5EF4-FFF2-40B4-BE49-F238E27FC236}">
              <a16:creationId xmlns:a16="http://schemas.microsoft.com/office/drawing/2014/main" id="{00000000-0008-0000-0100-0000EB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8" name="ZoneTexte 747">
          <a:extLst>
            <a:ext uri="{FF2B5EF4-FFF2-40B4-BE49-F238E27FC236}">
              <a16:creationId xmlns:a16="http://schemas.microsoft.com/office/drawing/2014/main" id="{00000000-0008-0000-0100-0000EC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49" name="ZoneTexte 748">
          <a:extLst>
            <a:ext uri="{FF2B5EF4-FFF2-40B4-BE49-F238E27FC236}">
              <a16:creationId xmlns:a16="http://schemas.microsoft.com/office/drawing/2014/main" id="{00000000-0008-0000-0100-0000ED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0" name="ZoneTexte 749">
          <a:extLst>
            <a:ext uri="{FF2B5EF4-FFF2-40B4-BE49-F238E27FC236}">
              <a16:creationId xmlns:a16="http://schemas.microsoft.com/office/drawing/2014/main" id="{00000000-0008-0000-0100-0000EE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1" name="ZoneTexte 750">
          <a:extLst>
            <a:ext uri="{FF2B5EF4-FFF2-40B4-BE49-F238E27FC236}">
              <a16:creationId xmlns:a16="http://schemas.microsoft.com/office/drawing/2014/main" id="{00000000-0008-0000-0100-0000EF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2" name="ZoneTexte 751">
          <a:extLst>
            <a:ext uri="{FF2B5EF4-FFF2-40B4-BE49-F238E27FC236}">
              <a16:creationId xmlns:a16="http://schemas.microsoft.com/office/drawing/2014/main" id="{00000000-0008-0000-0100-0000F0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3" name="ZoneTexte 752">
          <a:extLst>
            <a:ext uri="{FF2B5EF4-FFF2-40B4-BE49-F238E27FC236}">
              <a16:creationId xmlns:a16="http://schemas.microsoft.com/office/drawing/2014/main" id="{00000000-0008-0000-0100-0000F1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4" name="ZoneTexte 753">
          <a:extLst>
            <a:ext uri="{FF2B5EF4-FFF2-40B4-BE49-F238E27FC236}">
              <a16:creationId xmlns:a16="http://schemas.microsoft.com/office/drawing/2014/main" id="{00000000-0008-0000-0100-0000F2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55" name="ZoneTexte 754">
          <a:extLst>
            <a:ext uri="{FF2B5EF4-FFF2-40B4-BE49-F238E27FC236}">
              <a16:creationId xmlns:a16="http://schemas.microsoft.com/office/drawing/2014/main" id="{00000000-0008-0000-0100-0000F3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6" name="ZoneTexte 755">
          <a:extLst>
            <a:ext uri="{FF2B5EF4-FFF2-40B4-BE49-F238E27FC236}">
              <a16:creationId xmlns:a16="http://schemas.microsoft.com/office/drawing/2014/main" id="{00000000-0008-0000-0100-0000F4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57" name="ZoneTexte 756">
          <a:extLst>
            <a:ext uri="{FF2B5EF4-FFF2-40B4-BE49-F238E27FC236}">
              <a16:creationId xmlns:a16="http://schemas.microsoft.com/office/drawing/2014/main" id="{00000000-0008-0000-0100-0000F5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758" name="ZoneTexte 757">
          <a:extLst>
            <a:ext uri="{FF2B5EF4-FFF2-40B4-BE49-F238E27FC236}">
              <a16:creationId xmlns:a16="http://schemas.microsoft.com/office/drawing/2014/main" id="{00000000-0008-0000-0100-0000F6020000}"/>
            </a:ext>
          </a:extLst>
        </xdr:cNvPr>
        <xdr:cNvSpPr txBox="1"/>
      </xdr:nvSpPr>
      <xdr:spPr>
        <a:xfrm>
          <a:off x="1350645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59" name="ZoneTexte 758">
          <a:extLst>
            <a:ext uri="{FF2B5EF4-FFF2-40B4-BE49-F238E27FC236}">
              <a16:creationId xmlns:a16="http://schemas.microsoft.com/office/drawing/2014/main" id="{00000000-0008-0000-0100-0000F7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0" name="ZoneTexte 759">
          <a:extLst>
            <a:ext uri="{FF2B5EF4-FFF2-40B4-BE49-F238E27FC236}">
              <a16:creationId xmlns:a16="http://schemas.microsoft.com/office/drawing/2014/main" id="{00000000-0008-0000-0100-0000F8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1" name="ZoneTexte 760">
          <a:extLst>
            <a:ext uri="{FF2B5EF4-FFF2-40B4-BE49-F238E27FC236}">
              <a16:creationId xmlns:a16="http://schemas.microsoft.com/office/drawing/2014/main" id="{00000000-0008-0000-0100-0000F9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2" name="ZoneTexte 761">
          <a:extLst>
            <a:ext uri="{FF2B5EF4-FFF2-40B4-BE49-F238E27FC236}">
              <a16:creationId xmlns:a16="http://schemas.microsoft.com/office/drawing/2014/main" id="{00000000-0008-0000-0100-0000FA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3" name="ZoneTexte 762">
          <a:extLst>
            <a:ext uri="{FF2B5EF4-FFF2-40B4-BE49-F238E27FC236}">
              <a16:creationId xmlns:a16="http://schemas.microsoft.com/office/drawing/2014/main" id="{00000000-0008-0000-0100-0000FB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4" name="ZoneTexte 763">
          <a:extLst>
            <a:ext uri="{FF2B5EF4-FFF2-40B4-BE49-F238E27FC236}">
              <a16:creationId xmlns:a16="http://schemas.microsoft.com/office/drawing/2014/main" id="{00000000-0008-0000-0100-0000FC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5" name="ZoneTexte 764">
          <a:extLst>
            <a:ext uri="{FF2B5EF4-FFF2-40B4-BE49-F238E27FC236}">
              <a16:creationId xmlns:a16="http://schemas.microsoft.com/office/drawing/2014/main" id="{00000000-0008-0000-0100-0000FD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6" name="ZoneTexte 765">
          <a:extLst>
            <a:ext uri="{FF2B5EF4-FFF2-40B4-BE49-F238E27FC236}">
              <a16:creationId xmlns:a16="http://schemas.microsoft.com/office/drawing/2014/main" id="{00000000-0008-0000-0100-0000FE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7" name="ZoneTexte 766">
          <a:extLst>
            <a:ext uri="{FF2B5EF4-FFF2-40B4-BE49-F238E27FC236}">
              <a16:creationId xmlns:a16="http://schemas.microsoft.com/office/drawing/2014/main" id="{00000000-0008-0000-0100-0000FF02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768" name="ZoneTexte 767">
          <a:extLst>
            <a:ext uri="{FF2B5EF4-FFF2-40B4-BE49-F238E27FC236}">
              <a16:creationId xmlns:a16="http://schemas.microsoft.com/office/drawing/2014/main" id="{00000000-0008-0000-0100-000000030000}"/>
            </a:ext>
          </a:extLst>
        </xdr:cNvPr>
        <xdr:cNvSpPr txBox="1"/>
      </xdr:nvSpPr>
      <xdr:spPr>
        <a:xfrm>
          <a:off x="13506450" y="1664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769" name="ZoneTexte 768">
          <a:extLst>
            <a:ext uri="{FF2B5EF4-FFF2-40B4-BE49-F238E27FC236}">
              <a16:creationId xmlns:a16="http://schemas.microsoft.com/office/drawing/2014/main" id="{00000000-0008-0000-0100-00000103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770" name="ZoneTexte 769">
          <a:extLst>
            <a:ext uri="{FF2B5EF4-FFF2-40B4-BE49-F238E27FC236}">
              <a16:creationId xmlns:a16="http://schemas.microsoft.com/office/drawing/2014/main" id="{00000000-0008-0000-0100-00000203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71" name="ZoneTexte 770">
          <a:extLst>
            <a:ext uri="{FF2B5EF4-FFF2-40B4-BE49-F238E27FC236}">
              <a16:creationId xmlns:a16="http://schemas.microsoft.com/office/drawing/2014/main" id="{00000000-0008-0000-0100-000003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772" name="ZoneTexte 771">
          <a:extLst>
            <a:ext uri="{FF2B5EF4-FFF2-40B4-BE49-F238E27FC236}">
              <a16:creationId xmlns:a16="http://schemas.microsoft.com/office/drawing/2014/main" id="{00000000-0008-0000-0100-00000403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73" name="ZoneTexte 772">
          <a:extLst>
            <a:ext uri="{FF2B5EF4-FFF2-40B4-BE49-F238E27FC236}">
              <a16:creationId xmlns:a16="http://schemas.microsoft.com/office/drawing/2014/main" id="{00000000-0008-0000-0100-000005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774" name="ZoneTexte 773">
          <a:extLst>
            <a:ext uri="{FF2B5EF4-FFF2-40B4-BE49-F238E27FC236}">
              <a16:creationId xmlns:a16="http://schemas.microsoft.com/office/drawing/2014/main" id="{00000000-0008-0000-0100-000006030000}"/>
            </a:ext>
          </a:extLst>
        </xdr:cNvPr>
        <xdr:cNvSpPr txBox="1"/>
      </xdr:nvSpPr>
      <xdr:spPr>
        <a:xfrm>
          <a:off x="15192375"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75" name="ZoneTexte 774">
          <a:extLst>
            <a:ext uri="{FF2B5EF4-FFF2-40B4-BE49-F238E27FC236}">
              <a16:creationId xmlns:a16="http://schemas.microsoft.com/office/drawing/2014/main" id="{00000000-0008-0000-0100-000007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776" name="ZoneTexte 775">
          <a:extLst>
            <a:ext uri="{FF2B5EF4-FFF2-40B4-BE49-F238E27FC236}">
              <a16:creationId xmlns:a16="http://schemas.microsoft.com/office/drawing/2014/main" id="{00000000-0008-0000-0100-000008030000}"/>
            </a:ext>
          </a:extLst>
        </xdr:cNvPr>
        <xdr:cNvSpPr txBox="1"/>
      </xdr:nvSpPr>
      <xdr:spPr>
        <a:xfrm>
          <a:off x="15192375"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77" name="ZoneTexte 776">
          <a:extLst>
            <a:ext uri="{FF2B5EF4-FFF2-40B4-BE49-F238E27FC236}">
              <a16:creationId xmlns:a16="http://schemas.microsoft.com/office/drawing/2014/main" id="{00000000-0008-0000-0100-000009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778" name="ZoneTexte 777">
          <a:extLst>
            <a:ext uri="{FF2B5EF4-FFF2-40B4-BE49-F238E27FC236}">
              <a16:creationId xmlns:a16="http://schemas.microsoft.com/office/drawing/2014/main" id="{00000000-0008-0000-0100-00000A03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79" name="ZoneTexte 778">
          <a:extLst>
            <a:ext uri="{FF2B5EF4-FFF2-40B4-BE49-F238E27FC236}">
              <a16:creationId xmlns:a16="http://schemas.microsoft.com/office/drawing/2014/main" id="{00000000-0008-0000-0100-00000B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780" name="ZoneTexte 779">
          <a:extLst>
            <a:ext uri="{FF2B5EF4-FFF2-40B4-BE49-F238E27FC236}">
              <a16:creationId xmlns:a16="http://schemas.microsoft.com/office/drawing/2014/main" id="{00000000-0008-0000-0100-00000C03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81" name="ZoneTexte 780">
          <a:extLst>
            <a:ext uri="{FF2B5EF4-FFF2-40B4-BE49-F238E27FC236}">
              <a16:creationId xmlns:a16="http://schemas.microsoft.com/office/drawing/2014/main" id="{00000000-0008-0000-0100-00000D030000}"/>
            </a:ext>
          </a:extLst>
        </xdr:cNvPr>
        <xdr:cNvSpPr txBox="1"/>
      </xdr:nvSpPr>
      <xdr:spPr>
        <a:xfrm>
          <a:off x="13506450" y="17978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49</xdr:row>
      <xdr:rowOff>128587</xdr:rowOff>
    </xdr:from>
    <xdr:ext cx="65" cy="172227"/>
    <xdr:sp macro="" textlink="">
      <xdr:nvSpPr>
        <xdr:cNvPr id="782" name="ZoneTexte 781">
          <a:extLst>
            <a:ext uri="{FF2B5EF4-FFF2-40B4-BE49-F238E27FC236}">
              <a16:creationId xmlns:a16="http://schemas.microsoft.com/office/drawing/2014/main" id="{00000000-0008-0000-0100-00000E030000}"/>
            </a:ext>
          </a:extLst>
        </xdr:cNvPr>
        <xdr:cNvSpPr txBox="1"/>
      </xdr:nvSpPr>
      <xdr:spPr>
        <a:xfrm>
          <a:off x="15192375"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83" name="ZoneTexte 782">
          <a:extLst>
            <a:ext uri="{FF2B5EF4-FFF2-40B4-BE49-F238E27FC236}">
              <a16:creationId xmlns:a16="http://schemas.microsoft.com/office/drawing/2014/main" id="{00000000-0008-0000-0100-00000F030000}"/>
            </a:ext>
          </a:extLst>
        </xdr:cNvPr>
        <xdr:cNvSpPr txBox="1"/>
      </xdr:nvSpPr>
      <xdr:spPr>
        <a:xfrm>
          <a:off x="13506450" y="1744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0</xdr:rowOff>
    </xdr:from>
    <xdr:ext cx="65" cy="172227"/>
    <xdr:sp macro="" textlink="">
      <xdr:nvSpPr>
        <xdr:cNvPr id="784" name="ZoneTexte 783">
          <a:extLst>
            <a:ext uri="{FF2B5EF4-FFF2-40B4-BE49-F238E27FC236}">
              <a16:creationId xmlns:a16="http://schemas.microsoft.com/office/drawing/2014/main" id="{00000000-0008-0000-0100-000010030000}"/>
            </a:ext>
          </a:extLst>
        </xdr:cNvPr>
        <xdr:cNvSpPr txBox="1"/>
      </xdr:nvSpPr>
      <xdr:spPr>
        <a:xfrm>
          <a:off x="13506450"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85" name="ZoneTexte 784">
          <a:extLst>
            <a:ext uri="{FF2B5EF4-FFF2-40B4-BE49-F238E27FC236}">
              <a16:creationId xmlns:a16="http://schemas.microsoft.com/office/drawing/2014/main" id="{00000000-0008-0000-0100-000011030000}"/>
            </a:ext>
          </a:extLst>
        </xdr:cNvPr>
        <xdr:cNvSpPr txBox="1"/>
      </xdr:nvSpPr>
      <xdr:spPr>
        <a:xfrm>
          <a:off x="13506450" y="17445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49</xdr:row>
      <xdr:rowOff>0</xdr:rowOff>
    </xdr:from>
    <xdr:ext cx="65" cy="172227"/>
    <xdr:sp macro="" textlink="">
      <xdr:nvSpPr>
        <xdr:cNvPr id="786" name="ZoneTexte 785">
          <a:extLst>
            <a:ext uri="{FF2B5EF4-FFF2-40B4-BE49-F238E27FC236}">
              <a16:creationId xmlns:a16="http://schemas.microsoft.com/office/drawing/2014/main" id="{00000000-0008-0000-0100-000012030000}"/>
            </a:ext>
          </a:extLst>
        </xdr:cNvPr>
        <xdr:cNvSpPr txBox="1"/>
      </xdr:nvSpPr>
      <xdr:spPr>
        <a:xfrm>
          <a:off x="15192375"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87" name="ZoneTexte 786">
          <a:extLst>
            <a:ext uri="{FF2B5EF4-FFF2-40B4-BE49-F238E27FC236}">
              <a16:creationId xmlns:a16="http://schemas.microsoft.com/office/drawing/2014/main" id="{00000000-0008-0000-0100-000013030000}"/>
            </a:ext>
          </a:extLst>
        </xdr:cNvPr>
        <xdr:cNvSpPr txBox="1"/>
      </xdr:nvSpPr>
      <xdr:spPr>
        <a:xfrm>
          <a:off x="13506450" y="18245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50</xdr:row>
      <xdr:rowOff>128587</xdr:rowOff>
    </xdr:from>
    <xdr:ext cx="65" cy="172227"/>
    <xdr:sp macro="" textlink="">
      <xdr:nvSpPr>
        <xdr:cNvPr id="788" name="ZoneTexte 787">
          <a:extLst>
            <a:ext uri="{FF2B5EF4-FFF2-40B4-BE49-F238E27FC236}">
              <a16:creationId xmlns:a16="http://schemas.microsoft.com/office/drawing/2014/main" id="{00000000-0008-0000-0100-000014030000}"/>
            </a:ext>
          </a:extLst>
        </xdr:cNvPr>
        <xdr:cNvSpPr txBox="1"/>
      </xdr:nvSpPr>
      <xdr:spPr>
        <a:xfrm>
          <a:off x="15192375" y="1611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89" name="ZoneTexte 788">
          <a:extLst>
            <a:ext uri="{FF2B5EF4-FFF2-40B4-BE49-F238E27FC236}">
              <a16:creationId xmlns:a16="http://schemas.microsoft.com/office/drawing/2014/main" id="{00000000-0008-0000-0100-000015030000}"/>
            </a:ext>
          </a:extLst>
        </xdr:cNvPr>
        <xdr:cNvSpPr txBox="1"/>
      </xdr:nvSpPr>
      <xdr:spPr>
        <a:xfrm>
          <a:off x="13506450" y="1771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790" name="ZoneTexte 789">
          <a:extLst>
            <a:ext uri="{FF2B5EF4-FFF2-40B4-BE49-F238E27FC236}">
              <a16:creationId xmlns:a16="http://schemas.microsoft.com/office/drawing/2014/main" id="{00000000-0008-0000-0100-000016030000}"/>
            </a:ext>
          </a:extLst>
        </xdr:cNvPr>
        <xdr:cNvSpPr txBox="1"/>
      </xdr:nvSpPr>
      <xdr:spPr>
        <a:xfrm>
          <a:off x="13506450"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0</xdr:rowOff>
    </xdr:from>
    <xdr:ext cx="65" cy="172227"/>
    <xdr:sp macro="" textlink="">
      <xdr:nvSpPr>
        <xdr:cNvPr id="791" name="ZoneTexte 790">
          <a:extLst>
            <a:ext uri="{FF2B5EF4-FFF2-40B4-BE49-F238E27FC236}">
              <a16:creationId xmlns:a16="http://schemas.microsoft.com/office/drawing/2014/main" id="{00000000-0008-0000-0100-000017030000}"/>
            </a:ext>
          </a:extLst>
        </xdr:cNvPr>
        <xdr:cNvSpPr txBox="1"/>
      </xdr:nvSpPr>
      <xdr:spPr>
        <a:xfrm>
          <a:off x="13506450" y="17711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49</xdr:row>
      <xdr:rowOff>128587</xdr:rowOff>
    </xdr:from>
    <xdr:ext cx="65" cy="172227"/>
    <xdr:sp macro="" textlink="">
      <xdr:nvSpPr>
        <xdr:cNvPr id="792" name="ZoneTexte 791">
          <a:extLst>
            <a:ext uri="{FF2B5EF4-FFF2-40B4-BE49-F238E27FC236}">
              <a16:creationId xmlns:a16="http://schemas.microsoft.com/office/drawing/2014/main" id="{00000000-0008-0000-0100-000018030000}"/>
            </a:ext>
          </a:extLst>
        </xdr:cNvPr>
        <xdr:cNvSpPr txBox="1"/>
      </xdr:nvSpPr>
      <xdr:spPr>
        <a:xfrm>
          <a:off x="15192375" y="15844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793" name="ZoneTexte 792">
          <a:extLst>
            <a:ext uri="{FF2B5EF4-FFF2-40B4-BE49-F238E27FC236}">
              <a16:creationId xmlns:a16="http://schemas.microsoft.com/office/drawing/2014/main" id="{00000000-0008-0000-0100-00001903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794" name="ZoneTexte 793">
          <a:extLst>
            <a:ext uri="{FF2B5EF4-FFF2-40B4-BE49-F238E27FC236}">
              <a16:creationId xmlns:a16="http://schemas.microsoft.com/office/drawing/2014/main" id="{00000000-0008-0000-0100-00001A03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95" name="ZoneTexte 794">
          <a:extLst>
            <a:ext uri="{FF2B5EF4-FFF2-40B4-BE49-F238E27FC236}">
              <a16:creationId xmlns:a16="http://schemas.microsoft.com/office/drawing/2014/main" id="{00000000-0008-0000-0100-00001B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796" name="ZoneTexte 795">
          <a:extLst>
            <a:ext uri="{FF2B5EF4-FFF2-40B4-BE49-F238E27FC236}">
              <a16:creationId xmlns:a16="http://schemas.microsoft.com/office/drawing/2014/main" id="{00000000-0008-0000-0100-00001C03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797" name="ZoneTexte 796">
          <a:extLst>
            <a:ext uri="{FF2B5EF4-FFF2-40B4-BE49-F238E27FC236}">
              <a16:creationId xmlns:a16="http://schemas.microsoft.com/office/drawing/2014/main" id="{00000000-0008-0000-0100-00001D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798" name="ZoneTexte 797">
          <a:extLst>
            <a:ext uri="{FF2B5EF4-FFF2-40B4-BE49-F238E27FC236}">
              <a16:creationId xmlns:a16="http://schemas.microsoft.com/office/drawing/2014/main" id="{00000000-0008-0000-0100-00001E03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99" name="ZoneTexte 798">
          <a:extLst>
            <a:ext uri="{FF2B5EF4-FFF2-40B4-BE49-F238E27FC236}">
              <a16:creationId xmlns:a16="http://schemas.microsoft.com/office/drawing/2014/main" id="{00000000-0008-0000-0100-00001F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800" name="ZoneTexte 799">
          <a:extLst>
            <a:ext uri="{FF2B5EF4-FFF2-40B4-BE49-F238E27FC236}">
              <a16:creationId xmlns:a16="http://schemas.microsoft.com/office/drawing/2014/main" id="{00000000-0008-0000-0100-00002003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01" name="ZoneTexte 800">
          <a:extLst>
            <a:ext uri="{FF2B5EF4-FFF2-40B4-BE49-F238E27FC236}">
              <a16:creationId xmlns:a16="http://schemas.microsoft.com/office/drawing/2014/main" id="{00000000-0008-0000-0100-000021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802" name="ZoneTexte 801">
          <a:extLst>
            <a:ext uri="{FF2B5EF4-FFF2-40B4-BE49-F238E27FC236}">
              <a16:creationId xmlns:a16="http://schemas.microsoft.com/office/drawing/2014/main" id="{00000000-0008-0000-0100-00002203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03" name="ZoneTexte 802">
          <a:extLst>
            <a:ext uri="{FF2B5EF4-FFF2-40B4-BE49-F238E27FC236}">
              <a16:creationId xmlns:a16="http://schemas.microsoft.com/office/drawing/2014/main" id="{00000000-0008-0000-0100-000023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04" name="ZoneTexte 803">
          <a:extLst>
            <a:ext uri="{FF2B5EF4-FFF2-40B4-BE49-F238E27FC236}">
              <a16:creationId xmlns:a16="http://schemas.microsoft.com/office/drawing/2014/main" id="{00000000-0008-0000-0100-00002403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805" name="ZoneTexte 804">
          <a:extLst>
            <a:ext uri="{FF2B5EF4-FFF2-40B4-BE49-F238E27FC236}">
              <a16:creationId xmlns:a16="http://schemas.microsoft.com/office/drawing/2014/main" id="{00000000-0008-0000-0100-000025030000}"/>
            </a:ext>
          </a:extLst>
        </xdr:cNvPr>
        <xdr:cNvSpPr txBox="1"/>
      </xdr:nvSpPr>
      <xdr:spPr>
        <a:xfrm>
          <a:off x="13506450" y="9444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06" name="ZoneTexte 805">
          <a:extLst>
            <a:ext uri="{FF2B5EF4-FFF2-40B4-BE49-F238E27FC236}">
              <a16:creationId xmlns:a16="http://schemas.microsoft.com/office/drawing/2014/main" id="{00000000-0008-0000-0100-00002603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807" name="ZoneTexte 806">
          <a:extLst>
            <a:ext uri="{FF2B5EF4-FFF2-40B4-BE49-F238E27FC236}">
              <a16:creationId xmlns:a16="http://schemas.microsoft.com/office/drawing/2014/main" id="{00000000-0008-0000-0100-000027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65" cy="172227"/>
    <xdr:sp macro="" textlink="">
      <xdr:nvSpPr>
        <xdr:cNvPr id="808" name="ZoneTexte 807">
          <a:extLst>
            <a:ext uri="{FF2B5EF4-FFF2-40B4-BE49-F238E27FC236}">
              <a16:creationId xmlns:a16="http://schemas.microsoft.com/office/drawing/2014/main" id="{00000000-0008-0000-0100-000028030000}"/>
            </a:ext>
          </a:extLst>
        </xdr:cNvPr>
        <xdr:cNvSpPr txBox="1"/>
      </xdr:nvSpPr>
      <xdr:spPr>
        <a:xfrm>
          <a:off x="135064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809" name="ZoneTexte 808">
          <a:extLst>
            <a:ext uri="{FF2B5EF4-FFF2-40B4-BE49-F238E27FC236}">
              <a16:creationId xmlns:a16="http://schemas.microsoft.com/office/drawing/2014/main" id="{00000000-0008-0000-0100-000029030000}"/>
            </a:ext>
          </a:extLst>
        </xdr:cNvPr>
        <xdr:cNvSpPr txBox="1"/>
      </xdr:nvSpPr>
      <xdr:spPr>
        <a:xfrm>
          <a:off x="13506450" y="8910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810" name="ZoneTexte 809">
          <a:extLst>
            <a:ext uri="{FF2B5EF4-FFF2-40B4-BE49-F238E27FC236}">
              <a16:creationId xmlns:a16="http://schemas.microsoft.com/office/drawing/2014/main" id="{00000000-0008-0000-0100-00002A03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1" name="ZoneTexte 810">
          <a:extLst>
            <a:ext uri="{FF2B5EF4-FFF2-40B4-BE49-F238E27FC236}">
              <a16:creationId xmlns:a16="http://schemas.microsoft.com/office/drawing/2014/main" id="{00000000-0008-0000-0100-00002B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812" name="ZoneTexte 811">
          <a:extLst>
            <a:ext uri="{FF2B5EF4-FFF2-40B4-BE49-F238E27FC236}">
              <a16:creationId xmlns:a16="http://schemas.microsoft.com/office/drawing/2014/main" id="{00000000-0008-0000-0100-00002C03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13" name="ZoneTexte 812">
          <a:extLst>
            <a:ext uri="{FF2B5EF4-FFF2-40B4-BE49-F238E27FC236}">
              <a16:creationId xmlns:a16="http://schemas.microsoft.com/office/drawing/2014/main" id="{00000000-0008-0000-0100-00002D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65" cy="172227"/>
    <xdr:sp macro="" textlink="">
      <xdr:nvSpPr>
        <xdr:cNvPr id="814" name="ZoneTexte 813">
          <a:extLst>
            <a:ext uri="{FF2B5EF4-FFF2-40B4-BE49-F238E27FC236}">
              <a16:creationId xmlns:a16="http://schemas.microsoft.com/office/drawing/2014/main" id="{00000000-0008-0000-0100-00002E030000}"/>
            </a:ext>
          </a:extLst>
        </xdr:cNvPr>
        <xdr:cNvSpPr txBox="1"/>
      </xdr:nvSpPr>
      <xdr:spPr>
        <a:xfrm>
          <a:off x="135064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815" name="ZoneTexte 814">
          <a:extLst>
            <a:ext uri="{FF2B5EF4-FFF2-40B4-BE49-F238E27FC236}">
              <a16:creationId xmlns:a16="http://schemas.microsoft.com/office/drawing/2014/main" id="{00000000-0008-0000-0100-00002F030000}"/>
            </a:ext>
          </a:extLst>
        </xdr:cNvPr>
        <xdr:cNvSpPr txBox="1"/>
      </xdr:nvSpPr>
      <xdr:spPr>
        <a:xfrm>
          <a:off x="13506450" y="917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816" name="ZoneTexte 815">
          <a:extLst>
            <a:ext uri="{FF2B5EF4-FFF2-40B4-BE49-F238E27FC236}">
              <a16:creationId xmlns:a16="http://schemas.microsoft.com/office/drawing/2014/main" id="{00000000-0008-0000-0100-00003003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7" name="ZoneTexte 816">
          <a:extLst>
            <a:ext uri="{FF2B5EF4-FFF2-40B4-BE49-F238E27FC236}">
              <a16:creationId xmlns:a16="http://schemas.microsoft.com/office/drawing/2014/main" id="{00000000-0008-0000-0100-000031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8" name="ZoneTexte 817">
          <a:extLst>
            <a:ext uri="{FF2B5EF4-FFF2-40B4-BE49-F238E27FC236}">
              <a16:creationId xmlns:a16="http://schemas.microsoft.com/office/drawing/2014/main" id="{00000000-0008-0000-0100-000032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19" name="ZoneTexte 818">
          <a:extLst>
            <a:ext uri="{FF2B5EF4-FFF2-40B4-BE49-F238E27FC236}">
              <a16:creationId xmlns:a16="http://schemas.microsoft.com/office/drawing/2014/main" id="{00000000-0008-0000-0100-000033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0" name="ZoneTexte 819">
          <a:extLst>
            <a:ext uri="{FF2B5EF4-FFF2-40B4-BE49-F238E27FC236}">
              <a16:creationId xmlns:a16="http://schemas.microsoft.com/office/drawing/2014/main" id="{00000000-0008-0000-0100-000034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1" name="ZoneTexte 820">
          <a:extLst>
            <a:ext uri="{FF2B5EF4-FFF2-40B4-BE49-F238E27FC236}">
              <a16:creationId xmlns:a16="http://schemas.microsoft.com/office/drawing/2014/main" id="{00000000-0008-0000-0100-000035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2" name="ZoneTexte 821">
          <a:extLst>
            <a:ext uri="{FF2B5EF4-FFF2-40B4-BE49-F238E27FC236}">
              <a16:creationId xmlns:a16="http://schemas.microsoft.com/office/drawing/2014/main" id="{00000000-0008-0000-0100-000036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3" name="ZoneTexte 822">
          <a:extLst>
            <a:ext uri="{FF2B5EF4-FFF2-40B4-BE49-F238E27FC236}">
              <a16:creationId xmlns:a16="http://schemas.microsoft.com/office/drawing/2014/main" id="{00000000-0008-0000-0100-000037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4" name="ZoneTexte 823">
          <a:extLst>
            <a:ext uri="{FF2B5EF4-FFF2-40B4-BE49-F238E27FC236}">
              <a16:creationId xmlns:a16="http://schemas.microsoft.com/office/drawing/2014/main" id="{00000000-0008-0000-0100-000038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5" name="ZoneTexte 824">
          <a:extLst>
            <a:ext uri="{FF2B5EF4-FFF2-40B4-BE49-F238E27FC236}">
              <a16:creationId xmlns:a16="http://schemas.microsoft.com/office/drawing/2014/main" id="{00000000-0008-0000-0100-000039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6" name="ZoneTexte 825">
          <a:extLst>
            <a:ext uri="{FF2B5EF4-FFF2-40B4-BE49-F238E27FC236}">
              <a16:creationId xmlns:a16="http://schemas.microsoft.com/office/drawing/2014/main" id="{00000000-0008-0000-0100-00003A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27" name="ZoneTexte 826">
          <a:extLst>
            <a:ext uri="{FF2B5EF4-FFF2-40B4-BE49-F238E27FC236}">
              <a16:creationId xmlns:a16="http://schemas.microsoft.com/office/drawing/2014/main" id="{00000000-0008-0000-0100-00003B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28" name="ZoneTexte 827">
          <a:extLst>
            <a:ext uri="{FF2B5EF4-FFF2-40B4-BE49-F238E27FC236}">
              <a16:creationId xmlns:a16="http://schemas.microsoft.com/office/drawing/2014/main" id="{00000000-0008-0000-0100-00003C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29" name="ZoneTexte 828">
          <a:extLst>
            <a:ext uri="{FF2B5EF4-FFF2-40B4-BE49-F238E27FC236}">
              <a16:creationId xmlns:a16="http://schemas.microsoft.com/office/drawing/2014/main" id="{00000000-0008-0000-0100-00003D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830" name="ZoneTexte 829">
          <a:extLst>
            <a:ext uri="{FF2B5EF4-FFF2-40B4-BE49-F238E27FC236}">
              <a16:creationId xmlns:a16="http://schemas.microsoft.com/office/drawing/2014/main" id="{00000000-0008-0000-0100-00003E03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31" name="ZoneTexte 830">
          <a:extLst>
            <a:ext uri="{FF2B5EF4-FFF2-40B4-BE49-F238E27FC236}">
              <a16:creationId xmlns:a16="http://schemas.microsoft.com/office/drawing/2014/main" id="{00000000-0008-0000-0100-00003F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32" name="ZoneTexte 831">
          <a:extLst>
            <a:ext uri="{FF2B5EF4-FFF2-40B4-BE49-F238E27FC236}">
              <a16:creationId xmlns:a16="http://schemas.microsoft.com/office/drawing/2014/main" id="{00000000-0008-0000-0100-000040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33" name="ZoneTexte 832">
          <a:extLst>
            <a:ext uri="{FF2B5EF4-FFF2-40B4-BE49-F238E27FC236}">
              <a16:creationId xmlns:a16="http://schemas.microsoft.com/office/drawing/2014/main" id="{00000000-0008-0000-0100-000041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834" name="ZoneTexte 833">
          <a:extLst>
            <a:ext uri="{FF2B5EF4-FFF2-40B4-BE49-F238E27FC236}">
              <a16:creationId xmlns:a16="http://schemas.microsoft.com/office/drawing/2014/main" id="{00000000-0008-0000-0100-00004203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5" name="ZoneTexte 834">
          <a:extLst>
            <a:ext uri="{FF2B5EF4-FFF2-40B4-BE49-F238E27FC236}">
              <a16:creationId xmlns:a16="http://schemas.microsoft.com/office/drawing/2014/main" id="{00000000-0008-0000-0100-000043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36" name="ZoneTexte 835">
          <a:extLst>
            <a:ext uri="{FF2B5EF4-FFF2-40B4-BE49-F238E27FC236}">
              <a16:creationId xmlns:a16="http://schemas.microsoft.com/office/drawing/2014/main" id="{00000000-0008-0000-0100-000044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7" name="ZoneTexte 836">
          <a:extLst>
            <a:ext uri="{FF2B5EF4-FFF2-40B4-BE49-F238E27FC236}">
              <a16:creationId xmlns:a16="http://schemas.microsoft.com/office/drawing/2014/main" id="{00000000-0008-0000-0100-000045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38" name="ZoneTexte 837">
          <a:extLst>
            <a:ext uri="{FF2B5EF4-FFF2-40B4-BE49-F238E27FC236}">
              <a16:creationId xmlns:a16="http://schemas.microsoft.com/office/drawing/2014/main" id="{00000000-0008-0000-0100-000046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839" name="ZoneTexte 838">
          <a:extLst>
            <a:ext uri="{FF2B5EF4-FFF2-40B4-BE49-F238E27FC236}">
              <a16:creationId xmlns:a16="http://schemas.microsoft.com/office/drawing/2014/main" id="{00000000-0008-0000-0100-000047030000}"/>
            </a:ext>
          </a:extLst>
        </xdr:cNvPr>
        <xdr:cNvSpPr txBox="1"/>
      </xdr:nvSpPr>
      <xdr:spPr>
        <a:xfrm>
          <a:off x="13506450" y="9710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0" name="ZoneTexte 839">
          <a:extLst>
            <a:ext uri="{FF2B5EF4-FFF2-40B4-BE49-F238E27FC236}">
              <a16:creationId xmlns:a16="http://schemas.microsoft.com/office/drawing/2014/main" id="{00000000-0008-0000-0100-000048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1" name="ZoneTexte 840">
          <a:extLst>
            <a:ext uri="{FF2B5EF4-FFF2-40B4-BE49-F238E27FC236}">
              <a16:creationId xmlns:a16="http://schemas.microsoft.com/office/drawing/2014/main" id="{00000000-0008-0000-0100-000049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2" name="ZoneTexte 841">
          <a:extLst>
            <a:ext uri="{FF2B5EF4-FFF2-40B4-BE49-F238E27FC236}">
              <a16:creationId xmlns:a16="http://schemas.microsoft.com/office/drawing/2014/main" id="{00000000-0008-0000-0100-00004A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3" name="ZoneTexte 842">
          <a:extLst>
            <a:ext uri="{FF2B5EF4-FFF2-40B4-BE49-F238E27FC236}">
              <a16:creationId xmlns:a16="http://schemas.microsoft.com/office/drawing/2014/main" id="{00000000-0008-0000-0100-00004B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4" name="ZoneTexte 843">
          <a:extLst>
            <a:ext uri="{FF2B5EF4-FFF2-40B4-BE49-F238E27FC236}">
              <a16:creationId xmlns:a16="http://schemas.microsoft.com/office/drawing/2014/main" id="{00000000-0008-0000-0100-00004C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45" name="ZoneTexte 844">
          <a:extLst>
            <a:ext uri="{FF2B5EF4-FFF2-40B4-BE49-F238E27FC236}">
              <a16:creationId xmlns:a16="http://schemas.microsoft.com/office/drawing/2014/main" id="{00000000-0008-0000-0100-00004D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6" name="ZoneTexte 845">
          <a:extLst>
            <a:ext uri="{FF2B5EF4-FFF2-40B4-BE49-F238E27FC236}">
              <a16:creationId xmlns:a16="http://schemas.microsoft.com/office/drawing/2014/main" id="{00000000-0008-0000-0100-00004E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47" name="ZoneTexte 846">
          <a:extLst>
            <a:ext uri="{FF2B5EF4-FFF2-40B4-BE49-F238E27FC236}">
              <a16:creationId xmlns:a16="http://schemas.microsoft.com/office/drawing/2014/main" id="{00000000-0008-0000-0100-00004F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848" name="ZoneTexte 847">
          <a:extLst>
            <a:ext uri="{FF2B5EF4-FFF2-40B4-BE49-F238E27FC236}">
              <a16:creationId xmlns:a16="http://schemas.microsoft.com/office/drawing/2014/main" id="{00000000-0008-0000-0100-000050030000}"/>
            </a:ext>
          </a:extLst>
        </xdr:cNvPr>
        <xdr:cNvSpPr txBox="1"/>
      </xdr:nvSpPr>
      <xdr:spPr>
        <a:xfrm>
          <a:off x="13506450" y="9977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49" name="ZoneTexte 848">
          <a:extLst>
            <a:ext uri="{FF2B5EF4-FFF2-40B4-BE49-F238E27FC236}">
              <a16:creationId xmlns:a16="http://schemas.microsoft.com/office/drawing/2014/main" id="{00000000-0008-0000-0100-000051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0" name="ZoneTexte 849">
          <a:extLst>
            <a:ext uri="{FF2B5EF4-FFF2-40B4-BE49-F238E27FC236}">
              <a16:creationId xmlns:a16="http://schemas.microsoft.com/office/drawing/2014/main" id="{00000000-0008-0000-0100-000052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1" name="ZoneTexte 850">
          <a:extLst>
            <a:ext uri="{FF2B5EF4-FFF2-40B4-BE49-F238E27FC236}">
              <a16:creationId xmlns:a16="http://schemas.microsoft.com/office/drawing/2014/main" id="{00000000-0008-0000-0100-000053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2" name="ZoneTexte 851">
          <a:extLst>
            <a:ext uri="{FF2B5EF4-FFF2-40B4-BE49-F238E27FC236}">
              <a16:creationId xmlns:a16="http://schemas.microsoft.com/office/drawing/2014/main" id="{00000000-0008-0000-0100-000054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3" name="ZoneTexte 852">
          <a:extLst>
            <a:ext uri="{FF2B5EF4-FFF2-40B4-BE49-F238E27FC236}">
              <a16:creationId xmlns:a16="http://schemas.microsoft.com/office/drawing/2014/main" id="{00000000-0008-0000-0100-000055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4" name="ZoneTexte 853">
          <a:extLst>
            <a:ext uri="{FF2B5EF4-FFF2-40B4-BE49-F238E27FC236}">
              <a16:creationId xmlns:a16="http://schemas.microsoft.com/office/drawing/2014/main" id="{00000000-0008-0000-0100-000056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5" name="ZoneTexte 854">
          <a:extLst>
            <a:ext uri="{FF2B5EF4-FFF2-40B4-BE49-F238E27FC236}">
              <a16:creationId xmlns:a16="http://schemas.microsoft.com/office/drawing/2014/main" id="{00000000-0008-0000-0100-000057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6" name="ZoneTexte 855">
          <a:extLst>
            <a:ext uri="{FF2B5EF4-FFF2-40B4-BE49-F238E27FC236}">
              <a16:creationId xmlns:a16="http://schemas.microsoft.com/office/drawing/2014/main" id="{00000000-0008-0000-0100-000058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7" name="ZoneTexte 856">
          <a:extLst>
            <a:ext uri="{FF2B5EF4-FFF2-40B4-BE49-F238E27FC236}">
              <a16:creationId xmlns:a16="http://schemas.microsoft.com/office/drawing/2014/main" id="{00000000-0008-0000-0100-000059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8" name="ZoneTexte 857">
          <a:extLst>
            <a:ext uri="{FF2B5EF4-FFF2-40B4-BE49-F238E27FC236}">
              <a16:creationId xmlns:a16="http://schemas.microsoft.com/office/drawing/2014/main" id="{00000000-0008-0000-0100-00005A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59" name="ZoneTexte 858">
          <a:extLst>
            <a:ext uri="{FF2B5EF4-FFF2-40B4-BE49-F238E27FC236}">
              <a16:creationId xmlns:a16="http://schemas.microsoft.com/office/drawing/2014/main" id="{00000000-0008-0000-0100-00005B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0" name="ZoneTexte 859">
          <a:extLst>
            <a:ext uri="{FF2B5EF4-FFF2-40B4-BE49-F238E27FC236}">
              <a16:creationId xmlns:a16="http://schemas.microsoft.com/office/drawing/2014/main" id="{00000000-0008-0000-0100-00005C030000}"/>
            </a:ext>
          </a:extLst>
        </xdr:cNvPr>
        <xdr:cNvSpPr txBox="1"/>
      </xdr:nvSpPr>
      <xdr:spPr>
        <a:xfrm>
          <a:off x="13506450" y="1024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1" name="ZoneTexte 860">
          <a:extLst>
            <a:ext uri="{FF2B5EF4-FFF2-40B4-BE49-F238E27FC236}">
              <a16:creationId xmlns:a16="http://schemas.microsoft.com/office/drawing/2014/main" id="{00000000-0008-0000-0100-00005D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2" name="ZoneTexte 861">
          <a:extLst>
            <a:ext uri="{FF2B5EF4-FFF2-40B4-BE49-F238E27FC236}">
              <a16:creationId xmlns:a16="http://schemas.microsoft.com/office/drawing/2014/main" id="{00000000-0008-0000-0100-00005E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3" name="ZoneTexte 862">
          <a:extLst>
            <a:ext uri="{FF2B5EF4-FFF2-40B4-BE49-F238E27FC236}">
              <a16:creationId xmlns:a16="http://schemas.microsoft.com/office/drawing/2014/main" id="{00000000-0008-0000-0100-00005F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4" name="ZoneTexte 863">
          <a:extLst>
            <a:ext uri="{FF2B5EF4-FFF2-40B4-BE49-F238E27FC236}">
              <a16:creationId xmlns:a16="http://schemas.microsoft.com/office/drawing/2014/main" id="{00000000-0008-0000-0100-000060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5" name="ZoneTexte 864">
          <a:extLst>
            <a:ext uri="{FF2B5EF4-FFF2-40B4-BE49-F238E27FC236}">
              <a16:creationId xmlns:a16="http://schemas.microsoft.com/office/drawing/2014/main" id="{00000000-0008-0000-0100-000061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6" name="ZoneTexte 865">
          <a:extLst>
            <a:ext uri="{FF2B5EF4-FFF2-40B4-BE49-F238E27FC236}">
              <a16:creationId xmlns:a16="http://schemas.microsoft.com/office/drawing/2014/main" id="{00000000-0008-0000-0100-000062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7" name="ZoneTexte 866">
          <a:extLst>
            <a:ext uri="{FF2B5EF4-FFF2-40B4-BE49-F238E27FC236}">
              <a16:creationId xmlns:a16="http://schemas.microsoft.com/office/drawing/2014/main" id="{00000000-0008-0000-0100-000063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8" name="ZoneTexte 867">
          <a:extLst>
            <a:ext uri="{FF2B5EF4-FFF2-40B4-BE49-F238E27FC236}">
              <a16:creationId xmlns:a16="http://schemas.microsoft.com/office/drawing/2014/main" id="{00000000-0008-0000-0100-000064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69" name="ZoneTexte 868">
          <a:extLst>
            <a:ext uri="{FF2B5EF4-FFF2-40B4-BE49-F238E27FC236}">
              <a16:creationId xmlns:a16="http://schemas.microsoft.com/office/drawing/2014/main" id="{00000000-0008-0000-0100-000065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0" name="ZoneTexte 869">
          <a:extLst>
            <a:ext uri="{FF2B5EF4-FFF2-40B4-BE49-F238E27FC236}">
              <a16:creationId xmlns:a16="http://schemas.microsoft.com/office/drawing/2014/main" id="{00000000-0008-0000-0100-000066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1" name="ZoneTexte 870">
          <a:extLst>
            <a:ext uri="{FF2B5EF4-FFF2-40B4-BE49-F238E27FC236}">
              <a16:creationId xmlns:a16="http://schemas.microsoft.com/office/drawing/2014/main" id="{00000000-0008-0000-0100-000067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2" name="ZoneTexte 871">
          <a:extLst>
            <a:ext uri="{FF2B5EF4-FFF2-40B4-BE49-F238E27FC236}">
              <a16:creationId xmlns:a16="http://schemas.microsoft.com/office/drawing/2014/main" id="{00000000-0008-0000-0100-000068030000}"/>
            </a:ext>
          </a:extLst>
        </xdr:cNvPr>
        <xdr:cNvSpPr txBox="1"/>
      </xdr:nvSpPr>
      <xdr:spPr>
        <a:xfrm>
          <a:off x="13506450"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3" name="ZoneTexte 872">
          <a:extLst>
            <a:ext uri="{FF2B5EF4-FFF2-40B4-BE49-F238E27FC236}">
              <a16:creationId xmlns:a16="http://schemas.microsoft.com/office/drawing/2014/main" id="{00000000-0008-0000-0100-000069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4" name="ZoneTexte 873">
          <a:extLst>
            <a:ext uri="{FF2B5EF4-FFF2-40B4-BE49-F238E27FC236}">
              <a16:creationId xmlns:a16="http://schemas.microsoft.com/office/drawing/2014/main" id="{00000000-0008-0000-0100-00006A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5" name="ZoneTexte 874">
          <a:extLst>
            <a:ext uri="{FF2B5EF4-FFF2-40B4-BE49-F238E27FC236}">
              <a16:creationId xmlns:a16="http://schemas.microsoft.com/office/drawing/2014/main" id="{00000000-0008-0000-0100-00006B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6" name="ZoneTexte 875">
          <a:extLst>
            <a:ext uri="{FF2B5EF4-FFF2-40B4-BE49-F238E27FC236}">
              <a16:creationId xmlns:a16="http://schemas.microsoft.com/office/drawing/2014/main" id="{00000000-0008-0000-0100-00006C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7" name="ZoneTexte 876">
          <a:extLst>
            <a:ext uri="{FF2B5EF4-FFF2-40B4-BE49-F238E27FC236}">
              <a16:creationId xmlns:a16="http://schemas.microsoft.com/office/drawing/2014/main" id="{00000000-0008-0000-0100-00006D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8" name="ZoneTexte 877">
          <a:extLst>
            <a:ext uri="{FF2B5EF4-FFF2-40B4-BE49-F238E27FC236}">
              <a16:creationId xmlns:a16="http://schemas.microsoft.com/office/drawing/2014/main" id="{00000000-0008-0000-0100-00006E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79" name="ZoneTexte 878">
          <a:extLst>
            <a:ext uri="{FF2B5EF4-FFF2-40B4-BE49-F238E27FC236}">
              <a16:creationId xmlns:a16="http://schemas.microsoft.com/office/drawing/2014/main" id="{00000000-0008-0000-0100-00006F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0" name="ZoneTexte 879">
          <a:extLst>
            <a:ext uri="{FF2B5EF4-FFF2-40B4-BE49-F238E27FC236}">
              <a16:creationId xmlns:a16="http://schemas.microsoft.com/office/drawing/2014/main" id="{00000000-0008-0000-0100-000070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1" name="ZoneTexte 880">
          <a:extLst>
            <a:ext uri="{FF2B5EF4-FFF2-40B4-BE49-F238E27FC236}">
              <a16:creationId xmlns:a16="http://schemas.microsoft.com/office/drawing/2014/main" id="{00000000-0008-0000-0100-000071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2" name="ZoneTexte 881">
          <a:extLst>
            <a:ext uri="{FF2B5EF4-FFF2-40B4-BE49-F238E27FC236}">
              <a16:creationId xmlns:a16="http://schemas.microsoft.com/office/drawing/2014/main" id="{00000000-0008-0000-0100-000072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3" name="ZoneTexte 882">
          <a:extLst>
            <a:ext uri="{FF2B5EF4-FFF2-40B4-BE49-F238E27FC236}">
              <a16:creationId xmlns:a16="http://schemas.microsoft.com/office/drawing/2014/main" id="{00000000-0008-0000-0100-000073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4" name="ZoneTexte 883">
          <a:extLst>
            <a:ext uri="{FF2B5EF4-FFF2-40B4-BE49-F238E27FC236}">
              <a16:creationId xmlns:a16="http://schemas.microsoft.com/office/drawing/2014/main" id="{00000000-0008-0000-0100-000074030000}"/>
            </a:ext>
          </a:extLst>
        </xdr:cNvPr>
        <xdr:cNvSpPr txBox="1"/>
      </xdr:nvSpPr>
      <xdr:spPr>
        <a:xfrm>
          <a:off x="13506450" y="10777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5" name="ZoneTexte 884">
          <a:extLst>
            <a:ext uri="{FF2B5EF4-FFF2-40B4-BE49-F238E27FC236}">
              <a16:creationId xmlns:a16="http://schemas.microsoft.com/office/drawing/2014/main" id="{00000000-0008-0000-0100-000075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6" name="ZoneTexte 885">
          <a:extLst>
            <a:ext uri="{FF2B5EF4-FFF2-40B4-BE49-F238E27FC236}">
              <a16:creationId xmlns:a16="http://schemas.microsoft.com/office/drawing/2014/main" id="{00000000-0008-0000-0100-000076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7" name="ZoneTexte 886">
          <a:extLst>
            <a:ext uri="{FF2B5EF4-FFF2-40B4-BE49-F238E27FC236}">
              <a16:creationId xmlns:a16="http://schemas.microsoft.com/office/drawing/2014/main" id="{00000000-0008-0000-0100-000077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8" name="ZoneTexte 887">
          <a:extLst>
            <a:ext uri="{FF2B5EF4-FFF2-40B4-BE49-F238E27FC236}">
              <a16:creationId xmlns:a16="http://schemas.microsoft.com/office/drawing/2014/main" id="{00000000-0008-0000-0100-000078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89" name="ZoneTexte 888">
          <a:extLst>
            <a:ext uri="{FF2B5EF4-FFF2-40B4-BE49-F238E27FC236}">
              <a16:creationId xmlns:a16="http://schemas.microsoft.com/office/drawing/2014/main" id="{00000000-0008-0000-0100-000079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0" name="ZoneTexte 889">
          <a:extLst>
            <a:ext uri="{FF2B5EF4-FFF2-40B4-BE49-F238E27FC236}">
              <a16:creationId xmlns:a16="http://schemas.microsoft.com/office/drawing/2014/main" id="{00000000-0008-0000-0100-00007A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1" name="ZoneTexte 890">
          <a:extLst>
            <a:ext uri="{FF2B5EF4-FFF2-40B4-BE49-F238E27FC236}">
              <a16:creationId xmlns:a16="http://schemas.microsoft.com/office/drawing/2014/main" id="{00000000-0008-0000-0100-00007B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2" name="ZoneTexte 891">
          <a:extLst>
            <a:ext uri="{FF2B5EF4-FFF2-40B4-BE49-F238E27FC236}">
              <a16:creationId xmlns:a16="http://schemas.microsoft.com/office/drawing/2014/main" id="{00000000-0008-0000-0100-00007C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3" name="ZoneTexte 892">
          <a:extLst>
            <a:ext uri="{FF2B5EF4-FFF2-40B4-BE49-F238E27FC236}">
              <a16:creationId xmlns:a16="http://schemas.microsoft.com/office/drawing/2014/main" id="{00000000-0008-0000-0100-00007D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4" name="ZoneTexte 893">
          <a:extLst>
            <a:ext uri="{FF2B5EF4-FFF2-40B4-BE49-F238E27FC236}">
              <a16:creationId xmlns:a16="http://schemas.microsoft.com/office/drawing/2014/main" id="{00000000-0008-0000-0100-00007E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5" name="ZoneTexte 894">
          <a:extLst>
            <a:ext uri="{FF2B5EF4-FFF2-40B4-BE49-F238E27FC236}">
              <a16:creationId xmlns:a16="http://schemas.microsoft.com/office/drawing/2014/main" id="{00000000-0008-0000-0100-00007F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6" name="ZoneTexte 895">
          <a:extLst>
            <a:ext uri="{FF2B5EF4-FFF2-40B4-BE49-F238E27FC236}">
              <a16:creationId xmlns:a16="http://schemas.microsoft.com/office/drawing/2014/main" id="{00000000-0008-0000-0100-000080030000}"/>
            </a:ext>
          </a:extLst>
        </xdr:cNvPr>
        <xdr:cNvSpPr txBox="1"/>
      </xdr:nvSpPr>
      <xdr:spPr>
        <a:xfrm>
          <a:off x="13506450" y="11044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7" name="ZoneTexte 896">
          <a:extLst>
            <a:ext uri="{FF2B5EF4-FFF2-40B4-BE49-F238E27FC236}">
              <a16:creationId xmlns:a16="http://schemas.microsoft.com/office/drawing/2014/main" id="{00000000-0008-0000-0100-000081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8" name="ZoneTexte 897">
          <a:extLst>
            <a:ext uri="{FF2B5EF4-FFF2-40B4-BE49-F238E27FC236}">
              <a16:creationId xmlns:a16="http://schemas.microsoft.com/office/drawing/2014/main" id="{00000000-0008-0000-0100-000082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899" name="ZoneTexte 898">
          <a:extLst>
            <a:ext uri="{FF2B5EF4-FFF2-40B4-BE49-F238E27FC236}">
              <a16:creationId xmlns:a16="http://schemas.microsoft.com/office/drawing/2014/main" id="{00000000-0008-0000-0100-000083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0" name="ZoneTexte 899">
          <a:extLst>
            <a:ext uri="{FF2B5EF4-FFF2-40B4-BE49-F238E27FC236}">
              <a16:creationId xmlns:a16="http://schemas.microsoft.com/office/drawing/2014/main" id="{00000000-0008-0000-0100-000084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1" name="ZoneTexte 900">
          <a:extLst>
            <a:ext uri="{FF2B5EF4-FFF2-40B4-BE49-F238E27FC236}">
              <a16:creationId xmlns:a16="http://schemas.microsoft.com/office/drawing/2014/main" id="{00000000-0008-0000-0100-000085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2" name="ZoneTexte 901">
          <a:extLst>
            <a:ext uri="{FF2B5EF4-FFF2-40B4-BE49-F238E27FC236}">
              <a16:creationId xmlns:a16="http://schemas.microsoft.com/office/drawing/2014/main" id="{00000000-0008-0000-0100-000086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3" name="ZoneTexte 902">
          <a:extLst>
            <a:ext uri="{FF2B5EF4-FFF2-40B4-BE49-F238E27FC236}">
              <a16:creationId xmlns:a16="http://schemas.microsoft.com/office/drawing/2014/main" id="{00000000-0008-0000-0100-000087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4" name="ZoneTexte 903">
          <a:extLst>
            <a:ext uri="{FF2B5EF4-FFF2-40B4-BE49-F238E27FC236}">
              <a16:creationId xmlns:a16="http://schemas.microsoft.com/office/drawing/2014/main" id="{00000000-0008-0000-0100-000088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5" name="ZoneTexte 904">
          <a:extLst>
            <a:ext uri="{FF2B5EF4-FFF2-40B4-BE49-F238E27FC236}">
              <a16:creationId xmlns:a16="http://schemas.microsoft.com/office/drawing/2014/main" id="{00000000-0008-0000-0100-000089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6" name="ZoneTexte 905">
          <a:extLst>
            <a:ext uri="{FF2B5EF4-FFF2-40B4-BE49-F238E27FC236}">
              <a16:creationId xmlns:a16="http://schemas.microsoft.com/office/drawing/2014/main" id="{00000000-0008-0000-0100-00008A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7" name="ZoneTexte 906">
          <a:extLst>
            <a:ext uri="{FF2B5EF4-FFF2-40B4-BE49-F238E27FC236}">
              <a16:creationId xmlns:a16="http://schemas.microsoft.com/office/drawing/2014/main" id="{00000000-0008-0000-0100-00008B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8" name="ZoneTexte 907">
          <a:extLst>
            <a:ext uri="{FF2B5EF4-FFF2-40B4-BE49-F238E27FC236}">
              <a16:creationId xmlns:a16="http://schemas.microsoft.com/office/drawing/2014/main" id="{00000000-0008-0000-0100-00008C030000}"/>
            </a:ext>
          </a:extLst>
        </xdr:cNvPr>
        <xdr:cNvSpPr txBox="1"/>
      </xdr:nvSpPr>
      <xdr:spPr>
        <a:xfrm>
          <a:off x="13506450" y="11310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09" name="ZoneTexte 908">
          <a:extLst>
            <a:ext uri="{FF2B5EF4-FFF2-40B4-BE49-F238E27FC236}">
              <a16:creationId xmlns:a16="http://schemas.microsoft.com/office/drawing/2014/main" id="{00000000-0008-0000-0100-00008D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0" name="ZoneTexte 909">
          <a:extLst>
            <a:ext uri="{FF2B5EF4-FFF2-40B4-BE49-F238E27FC236}">
              <a16:creationId xmlns:a16="http://schemas.microsoft.com/office/drawing/2014/main" id="{00000000-0008-0000-0100-00008E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1" name="ZoneTexte 910">
          <a:extLst>
            <a:ext uri="{FF2B5EF4-FFF2-40B4-BE49-F238E27FC236}">
              <a16:creationId xmlns:a16="http://schemas.microsoft.com/office/drawing/2014/main" id="{00000000-0008-0000-0100-00008F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2" name="ZoneTexte 911">
          <a:extLst>
            <a:ext uri="{FF2B5EF4-FFF2-40B4-BE49-F238E27FC236}">
              <a16:creationId xmlns:a16="http://schemas.microsoft.com/office/drawing/2014/main" id="{00000000-0008-0000-0100-000090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3" name="ZoneTexte 912">
          <a:extLst>
            <a:ext uri="{FF2B5EF4-FFF2-40B4-BE49-F238E27FC236}">
              <a16:creationId xmlns:a16="http://schemas.microsoft.com/office/drawing/2014/main" id="{00000000-0008-0000-0100-000091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4" name="ZoneTexte 913">
          <a:extLst>
            <a:ext uri="{FF2B5EF4-FFF2-40B4-BE49-F238E27FC236}">
              <a16:creationId xmlns:a16="http://schemas.microsoft.com/office/drawing/2014/main" id="{00000000-0008-0000-0100-000092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5" name="ZoneTexte 914">
          <a:extLst>
            <a:ext uri="{FF2B5EF4-FFF2-40B4-BE49-F238E27FC236}">
              <a16:creationId xmlns:a16="http://schemas.microsoft.com/office/drawing/2014/main" id="{00000000-0008-0000-0100-000093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6" name="ZoneTexte 915">
          <a:extLst>
            <a:ext uri="{FF2B5EF4-FFF2-40B4-BE49-F238E27FC236}">
              <a16:creationId xmlns:a16="http://schemas.microsoft.com/office/drawing/2014/main" id="{00000000-0008-0000-0100-000094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7" name="ZoneTexte 916">
          <a:extLst>
            <a:ext uri="{FF2B5EF4-FFF2-40B4-BE49-F238E27FC236}">
              <a16:creationId xmlns:a16="http://schemas.microsoft.com/office/drawing/2014/main" id="{00000000-0008-0000-0100-000095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8" name="ZoneTexte 917">
          <a:extLst>
            <a:ext uri="{FF2B5EF4-FFF2-40B4-BE49-F238E27FC236}">
              <a16:creationId xmlns:a16="http://schemas.microsoft.com/office/drawing/2014/main" id="{00000000-0008-0000-0100-000096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19" name="ZoneTexte 918">
          <a:extLst>
            <a:ext uri="{FF2B5EF4-FFF2-40B4-BE49-F238E27FC236}">
              <a16:creationId xmlns:a16="http://schemas.microsoft.com/office/drawing/2014/main" id="{00000000-0008-0000-0100-000097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0" name="ZoneTexte 919">
          <a:extLst>
            <a:ext uri="{FF2B5EF4-FFF2-40B4-BE49-F238E27FC236}">
              <a16:creationId xmlns:a16="http://schemas.microsoft.com/office/drawing/2014/main" id="{00000000-0008-0000-0100-000098030000}"/>
            </a:ext>
          </a:extLst>
        </xdr:cNvPr>
        <xdr:cNvSpPr txBox="1"/>
      </xdr:nvSpPr>
      <xdr:spPr>
        <a:xfrm>
          <a:off x="13506450" y="11577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1" name="ZoneTexte 920">
          <a:extLst>
            <a:ext uri="{FF2B5EF4-FFF2-40B4-BE49-F238E27FC236}">
              <a16:creationId xmlns:a16="http://schemas.microsoft.com/office/drawing/2014/main" id="{00000000-0008-0000-0100-000099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2" name="ZoneTexte 921">
          <a:extLst>
            <a:ext uri="{FF2B5EF4-FFF2-40B4-BE49-F238E27FC236}">
              <a16:creationId xmlns:a16="http://schemas.microsoft.com/office/drawing/2014/main" id="{00000000-0008-0000-0100-00009A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3" name="ZoneTexte 922">
          <a:extLst>
            <a:ext uri="{FF2B5EF4-FFF2-40B4-BE49-F238E27FC236}">
              <a16:creationId xmlns:a16="http://schemas.microsoft.com/office/drawing/2014/main" id="{00000000-0008-0000-0100-00009B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4" name="ZoneTexte 923">
          <a:extLst>
            <a:ext uri="{FF2B5EF4-FFF2-40B4-BE49-F238E27FC236}">
              <a16:creationId xmlns:a16="http://schemas.microsoft.com/office/drawing/2014/main" id="{00000000-0008-0000-0100-00009C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5" name="ZoneTexte 924">
          <a:extLst>
            <a:ext uri="{FF2B5EF4-FFF2-40B4-BE49-F238E27FC236}">
              <a16:creationId xmlns:a16="http://schemas.microsoft.com/office/drawing/2014/main" id="{00000000-0008-0000-0100-00009D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6" name="ZoneTexte 925">
          <a:extLst>
            <a:ext uri="{FF2B5EF4-FFF2-40B4-BE49-F238E27FC236}">
              <a16:creationId xmlns:a16="http://schemas.microsoft.com/office/drawing/2014/main" id="{00000000-0008-0000-0100-00009E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7" name="ZoneTexte 926">
          <a:extLst>
            <a:ext uri="{FF2B5EF4-FFF2-40B4-BE49-F238E27FC236}">
              <a16:creationId xmlns:a16="http://schemas.microsoft.com/office/drawing/2014/main" id="{00000000-0008-0000-0100-00009F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8" name="ZoneTexte 927">
          <a:extLst>
            <a:ext uri="{FF2B5EF4-FFF2-40B4-BE49-F238E27FC236}">
              <a16:creationId xmlns:a16="http://schemas.microsoft.com/office/drawing/2014/main" id="{00000000-0008-0000-0100-0000A0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29" name="ZoneTexte 928">
          <a:extLst>
            <a:ext uri="{FF2B5EF4-FFF2-40B4-BE49-F238E27FC236}">
              <a16:creationId xmlns:a16="http://schemas.microsoft.com/office/drawing/2014/main" id="{00000000-0008-0000-0100-0000A1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0" name="ZoneTexte 929">
          <a:extLst>
            <a:ext uri="{FF2B5EF4-FFF2-40B4-BE49-F238E27FC236}">
              <a16:creationId xmlns:a16="http://schemas.microsoft.com/office/drawing/2014/main" id="{00000000-0008-0000-0100-0000A2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1" name="ZoneTexte 930">
          <a:extLst>
            <a:ext uri="{FF2B5EF4-FFF2-40B4-BE49-F238E27FC236}">
              <a16:creationId xmlns:a16="http://schemas.microsoft.com/office/drawing/2014/main" id="{00000000-0008-0000-0100-0000A3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2" name="ZoneTexte 931">
          <a:extLst>
            <a:ext uri="{FF2B5EF4-FFF2-40B4-BE49-F238E27FC236}">
              <a16:creationId xmlns:a16="http://schemas.microsoft.com/office/drawing/2014/main" id="{00000000-0008-0000-0100-0000A4030000}"/>
            </a:ext>
          </a:extLst>
        </xdr:cNvPr>
        <xdr:cNvSpPr txBox="1"/>
      </xdr:nvSpPr>
      <xdr:spPr>
        <a:xfrm>
          <a:off x="13506450" y="11844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3" name="ZoneTexte 932">
          <a:extLst>
            <a:ext uri="{FF2B5EF4-FFF2-40B4-BE49-F238E27FC236}">
              <a16:creationId xmlns:a16="http://schemas.microsoft.com/office/drawing/2014/main" id="{00000000-0008-0000-0100-0000A5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4" name="ZoneTexte 933">
          <a:extLst>
            <a:ext uri="{FF2B5EF4-FFF2-40B4-BE49-F238E27FC236}">
              <a16:creationId xmlns:a16="http://schemas.microsoft.com/office/drawing/2014/main" id="{00000000-0008-0000-0100-0000A6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5" name="ZoneTexte 934">
          <a:extLst>
            <a:ext uri="{FF2B5EF4-FFF2-40B4-BE49-F238E27FC236}">
              <a16:creationId xmlns:a16="http://schemas.microsoft.com/office/drawing/2014/main" id="{00000000-0008-0000-0100-0000A7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6" name="ZoneTexte 935">
          <a:extLst>
            <a:ext uri="{FF2B5EF4-FFF2-40B4-BE49-F238E27FC236}">
              <a16:creationId xmlns:a16="http://schemas.microsoft.com/office/drawing/2014/main" id="{00000000-0008-0000-0100-0000A8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7" name="ZoneTexte 936">
          <a:extLst>
            <a:ext uri="{FF2B5EF4-FFF2-40B4-BE49-F238E27FC236}">
              <a16:creationId xmlns:a16="http://schemas.microsoft.com/office/drawing/2014/main" id="{00000000-0008-0000-0100-0000A9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8" name="ZoneTexte 937">
          <a:extLst>
            <a:ext uri="{FF2B5EF4-FFF2-40B4-BE49-F238E27FC236}">
              <a16:creationId xmlns:a16="http://schemas.microsoft.com/office/drawing/2014/main" id="{00000000-0008-0000-0100-0000AA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39" name="ZoneTexte 938">
          <a:extLst>
            <a:ext uri="{FF2B5EF4-FFF2-40B4-BE49-F238E27FC236}">
              <a16:creationId xmlns:a16="http://schemas.microsoft.com/office/drawing/2014/main" id="{00000000-0008-0000-0100-0000AB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0" name="ZoneTexte 939">
          <a:extLst>
            <a:ext uri="{FF2B5EF4-FFF2-40B4-BE49-F238E27FC236}">
              <a16:creationId xmlns:a16="http://schemas.microsoft.com/office/drawing/2014/main" id="{00000000-0008-0000-0100-0000AC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1" name="ZoneTexte 940">
          <a:extLst>
            <a:ext uri="{FF2B5EF4-FFF2-40B4-BE49-F238E27FC236}">
              <a16:creationId xmlns:a16="http://schemas.microsoft.com/office/drawing/2014/main" id="{00000000-0008-0000-0100-0000AD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2" name="ZoneTexte 941">
          <a:extLst>
            <a:ext uri="{FF2B5EF4-FFF2-40B4-BE49-F238E27FC236}">
              <a16:creationId xmlns:a16="http://schemas.microsoft.com/office/drawing/2014/main" id="{00000000-0008-0000-0100-0000AE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3" name="ZoneTexte 942">
          <a:extLst>
            <a:ext uri="{FF2B5EF4-FFF2-40B4-BE49-F238E27FC236}">
              <a16:creationId xmlns:a16="http://schemas.microsoft.com/office/drawing/2014/main" id="{00000000-0008-0000-0100-0000AF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4" name="ZoneTexte 943">
          <a:extLst>
            <a:ext uri="{FF2B5EF4-FFF2-40B4-BE49-F238E27FC236}">
              <a16:creationId xmlns:a16="http://schemas.microsoft.com/office/drawing/2014/main" id="{00000000-0008-0000-0100-0000B0030000}"/>
            </a:ext>
          </a:extLst>
        </xdr:cNvPr>
        <xdr:cNvSpPr txBox="1"/>
      </xdr:nvSpPr>
      <xdr:spPr>
        <a:xfrm>
          <a:off x="13506450" y="12111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5" name="ZoneTexte 944">
          <a:extLst>
            <a:ext uri="{FF2B5EF4-FFF2-40B4-BE49-F238E27FC236}">
              <a16:creationId xmlns:a16="http://schemas.microsoft.com/office/drawing/2014/main" id="{00000000-0008-0000-0100-0000B1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6" name="ZoneTexte 945">
          <a:extLst>
            <a:ext uri="{FF2B5EF4-FFF2-40B4-BE49-F238E27FC236}">
              <a16:creationId xmlns:a16="http://schemas.microsoft.com/office/drawing/2014/main" id="{00000000-0008-0000-0100-0000B2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7" name="ZoneTexte 946">
          <a:extLst>
            <a:ext uri="{FF2B5EF4-FFF2-40B4-BE49-F238E27FC236}">
              <a16:creationId xmlns:a16="http://schemas.microsoft.com/office/drawing/2014/main" id="{00000000-0008-0000-0100-0000B3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8" name="ZoneTexte 947">
          <a:extLst>
            <a:ext uri="{FF2B5EF4-FFF2-40B4-BE49-F238E27FC236}">
              <a16:creationId xmlns:a16="http://schemas.microsoft.com/office/drawing/2014/main" id="{00000000-0008-0000-0100-0000B4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49" name="ZoneTexte 948">
          <a:extLst>
            <a:ext uri="{FF2B5EF4-FFF2-40B4-BE49-F238E27FC236}">
              <a16:creationId xmlns:a16="http://schemas.microsoft.com/office/drawing/2014/main" id="{00000000-0008-0000-0100-0000B5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50" name="ZoneTexte 949">
          <a:extLst>
            <a:ext uri="{FF2B5EF4-FFF2-40B4-BE49-F238E27FC236}">
              <a16:creationId xmlns:a16="http://schemas.microsoft.com/office/drawing/2014/main" id="{00000000-0008-0000-0100-0000B6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51" name="ZoneTexte 950">
          <a:extLst>
            <a:ext uri="{FF2B5EF4-FFF2-40B4-BE49-F238E27FC236}">
              <a16:creationId xmlns:a16="http://schemas.microsoft.com/office/drawing/2014/main" id="{00000000-0008-0000-0100-0000B7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52" name="ZoneTexte 951">
          <a:extLst>
            <a:ext uri="{FF2B5EF4-FFF2-40B4-BE49-F238E27FC236}">
              <a16:creationId xmlns:a16="http://schemas.microsoft.com/office/drawing/2014/main" id="{00000000-0008-0000-0100-0000B8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53" name="ZoneTexte 952">
          <a:extLst>
            <a:ext uri="{FF2B5EF4-FFF2-40B4-BE49-F238E27FC236}">
              <a16:creationId xmlns:a16="http://schemas.microsoft.com/office/drawing/2014/main" id="{00000000-0008-0000-0100-0000B9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54" name="ZoneTexte 953">
          <a:extLst>
            <a:ext uri="{FF2B5EF4-FFF2-40B4-BE49-F238E27FC236}">
              <a16:creationId xmlns:a16="http://schemas.microsoft.com/office/drawing/2014/main" id="{00000000-0008-0000-0100-0000BA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55" name="ZoneTexte 954">
          <a:extLst>
            <a:ext uri="{FF2B5EF4-FFF2-40B4-BE49-F238E27FC236}">
              <a16:creationId xmlns:a16="http://schemas.microsoft.com/office/drawing/2014/main" id="{00000000-0008-0000-0100-0000BB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0</xdr:rowOff>
    </xdr:from>
    <xdr:ext cx="65" cy="172227"/>
    <xdr:sp macro="" textlink="">
      <xdr:nvSpPr>
        <xdr:cNvPr id="956" name="ZoneTexte 955">
          <a:extLst>
            <a:ext uri="{FF2B5EF4-FFF2-40B4-BE49-F238E27FC236}">
              <a16:creationId xmlns:a16="http://schemas.microsoft.com/office/drawing/2014/main" id="{00000000-0008-0000-0100-0000BC030000}"/>
            </a:ext>
          </a:extLst>
        </xdr:cNvPr>
        <xdr:cNvSpPr txBox="1"/>
      </xdr:nvSpPr>
      <xdr:spPr>
        <a:xfrm>
          <a:off x="13506450" y="1237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57" name="ZoneTexte 956">
          <a:extLst>
            <a:ext uri="{FF2B5EF4-FFF2-40B4-BE49-F238E27FC236}">
              <a16:creationId xmlns:a16="http://schemas.microsoft.com/office/drawing/2014/main" id="{00000000-0008-0000-0100-0000BD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58" name="ZoneTexte 957">
          <a:extLst>
            <a:ext uri="{FF2B5EF4-FFF2-40B4-BE49-F238E27FC236}">
              <a16:creationId xmlns:a16="http://schemas.microsoft.com/office/drawing/2014/main" id="{00000000-0008-0000-0100-0000BE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59" name="ZoneTexte 958">
          <a:extLst>
            <a:ext uri="{FF2B5EF4-FFF2-40B4-BE49-F238E27FC236}">
              <a16:creationId xmlns:a16="http://schemas.microsoft.com/office/drawing/2014/main" id="{00000000-0008-0000-0100-0000BF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0" name="ZoneTexte 959">
          <a:extLst>
            <a:ext uri="{FF2B5EF4-FFF2-40B4-BE49-F238E27FC236}">
              <a16:creationId xmlns:a16="http://schemas.microsoft.com/office/drawing/2014/main" id="{00000000-0008-0000-0100-0000C0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1" name="ZoneTexte 960">
          <a:extLst>
            <a:ext uri="{FF2B5EF4-FFF2-40B4-BE49-F238E27FC236}">
              <a16:creationId xmlns:a16="http://schemas.microsoft.com/office/drawing/2014/main" id="{00000000-0008-0000-0100-0000C1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2" name="ZoneTexte 961">
          <a:extLst>
            <a:ext uri="{FF2B5EF4-FFF2-40B4-BE49-F238E27FC236}">
              <a16:creationId xmlns:a16="http://schemas.microsoft.com/office/drawing/2014/main" id="{00000000-0008-0000-0100-0000C2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3" name="ZoneTexte 962">
          <a:extLst>
            <a:ext uri="{FF2B5EF4-FFF2-40B4-BE49-F238E27FC236}">
              <a16:creationId xmlns:a16="http://schemas.microsoft.com/office/drawing/2014/main" id="{00000000-0008-0000-0100-0000C3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4" name="ZoneTexte 963">
          <a:extLst>
            <a:ext uri="{FF2B5EF4-FFF2-40B4-BE49-F238E27FC236}">
              <a16:creationId xmlns:a16="http://schemas.microsoft.com/office/drawing/2014/main" id="{00000000-0008-0000-0100-0000C4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65" name="ZoneTexte 964">
          <a:extLst>
            <a:ext uri="{FF2B5EF4-FFF2-40B4-BE49-F238E27FC236}">
              <a16:creationId xmlns:a16="http://schemas.microsoft.com/office/drawing/2014/main" id="{00000000-0008-0000-0100-0000C5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6" name="ZoneTexte 965">
          <a:extLst>
            <a:ext uri="{FF2B5EF4-FFF2-40B4-BE49-F238E27FC236}">
              <a16:creationId xmlns:a16="http://schemas.microsoft.com/office/drawing/2014/main" id="{00000000-0008-0000-0100-0000C6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67" name="ZoneTexte 966">
          <a:extLst>
            <a:ext uri="{FF2B5EF4-FFF2-40B4-BE49-F238E27FC236}">
              <a16:creationId xmlns:a16="http://schemas.microsoft.com/office/drawing/2014/main" id="{00000000-0008-0000-0100-0000C7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968" name="ZoneTexte 967">
          <a:extLst>
            <a:ext uri="{FF2B5EF4-FFF2-40B4-BE49-F238E27FC236}">
              <a16:creationId xmlns:a16="http://schemas.microsoft.com/office/drawing/2014/main" id="{00000000-0008-0000-0100-0000C8030000}"/>
            </a:ext>
          </a:extLst>
        </xdr:cNvPr>
        <xdr:cNvSpPr txBox="1"/>
      </xdr:nvSpPr>
      <xdr:spPr>
        <a:xfrm>
          <a:off x="13506450" y="1264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69" name="ZoneTexte 968">
          <a:extLst>
            <a:ext uri="{FF2B5EF4-FFF2-40B4-BE49-F238E27FC236}">
              <a16:creationId xmlns:a16="http://schemas.microsoft.com/office/drawing/2014/main" id="{00000000-0008-0000-0100-0000C9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0" name="ZoneTexte 969">
          <a:extLst>
            <a:ext uri="{FF2B5EF4-FFF2-40B4-BE49-F238E27FC236}">
              <a16:creationId xmlns:a16="http://schemas.microsoft.com/office/drawing/2014/main" id="{00000000-0008-0000-0100-0000CA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1" name="ZoneTexte 970">
          <a:extLst>
            <a:ext uri="{FF2B5EF4-FFF2-40B4-BE49-F238E27FC236}">
              <a16:creationId xmlns:a16="http://schemas.microsoft.com/office/drawing/2014/main" id="{00000000-0008-0000-0100-0000CB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2" name="ZoneTexte 971">
          <a:extLst>
            <a:ext uri="{FF2B5EF4-FFF2-40B4-BE49-F238E27FC236}">
              <a16:creationId xmlns:a16="http://schemas.microsoft.com/office/drawing/2014/main" id="{00000000-0008-0000-0100-0000CC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3" name="ZoneTexte 972">
          <a:extLst>
            <a:ext uri="{FF2B5EF4-FFF2-40B4-BE49-F238E27FC236}">
              <a16:creationId xmlns:a16="http://schemas.microsoft.com/office/drawing/2014/main" id="{00000000-0008-0000-0100-0000CD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4" name="ZoneTexte 973">
          <a:extLst>
            <a:ext uri="{FF2B5EF4-FFF2-40B4-BE49-F238E27FC236}">
              <a16:creationId xmlns:a16="http://schemas.microsoft.com/office/drawing/2014/main" id="{00000000-0008-0000-0100-0000CE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5" name="ZoneTexte 974">
          <a:extLst>
            <a:ext uri="{FF2B5EF4-FFF2-40B4-BE49-F238E27FC236}">
              <a16:creationId xmlns:a16="http://schemas.microsoft.com/office/drawing/2014/main" id="{00000000-0008-0000-0100-0000CF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6" name="ZoneTexte 975">
          <a:extLst>
            <a:ext uri="{FF2B5EF4-FFF2-40B4-BE49-F238E27FC236}">
              <a16:creationId xmlns:a16="http://schemas.microsoft.com/office/drawing/2014/main" id="{00000000-0008-0000-0100-0000D0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77" name="ZoneTexte 976">
          <a:extLst>
            <a:ext uri="{FF2B5EF4-FFF2-40B4-BE49-F238E27FC236}">
              <a16:creationId xmlns:a16="http://schemas.microsoft.com/office/drawing/2014/main" id="{00000000-0008-0000-0100-0000D1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78" name="ZoneTexte 977">
          <a:extLst>
            <a:ext uri="{FF2B5EF4-FFF2-40B4-BE49-F238E27FC236}">
              <a16:creationId xmlns:a16="http://schemas.microsoft.com/office/drawing/2014/main" id="{00000000-0008-0000-0100-0000D2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79" name="ZoneTexte 978">
          <a:extLst>
            <a:ext uri="{FF2B5EF4-FFF2-40B4-BE49-F238E27FC236}">
              <a16:creationId xmlns:a16="http://schemas.microsoft.com/office/drawing/2014/main" id="{00000000-0008-0000-0100-0000D3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980" name="ZoneTexte 979">
          <a:extLst>
            <a:ext uri="{FF2B5EF4-FFF2-40B4-BE49-F238E27FC236}">
              <a16:creationId xmlns:a16="http://schemas.microsoft.com/office/drawing/2014/main" id="{00000000-0008-0000-0100-0000D4030000}"/>
            </a:ext>
          </a:extLst>
        </xdr:cNvPr>
        <xdr:cNvSpPr txBox="1"/>
      </xdr:nvSpPr>
      <xdr:spPr>
        <a:xfrm>
          <a:off x="13506450" y="12911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1" name="ZoneTexte 980">
          <a:extLst>
            <a:ext uri="{FF2B5EF4-FFF2-40B4-BE49-F238E27FC236}">
              <a16:creationId xmlns:a16="http://schemas.microsoft.com/office/drawing/2014/main" id="{00000000-0008-0000-0100-0000D5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2" name="ZoneTexte 981">
          <a:extLst>
            <a:ext uri="{FF2B5EF4-FFF2-40B4-BE49-F238E27FC236}">
              <a16:creationId xmlns:a16="http://schemas.microsoft.com/office/drawing/2014/main" id="{00000000-0008-0000-0100-0000D6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3" name="ZoneTexte 982">
          <a:extLst>
            <a:ext uri="{FF2B5EF4-FFF2-40B4-BE49-F238E27FC236}">
              <a16:creationId xmlns:a16="http://schemas.microsoft.com/office/drawing/2014/main" id="{00000000-0008-0000-0100-0000D7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4" name="ZoneTexte 983">
          <a:extLst>
            <a:ext uri="{FF2B5EF4-FFF2-40B4-BE49-F238E27FC236}">
              <a16:creationId xmlns:a16="http://schemas.microsoft.com/office/drawing/2014/main" id="{00000000-0008-0000-0100-0000D8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5" name="ZoneTexte 984">
          <a:extLst>
            <a:ext uri="{FF2B5EF4-FFF2-40B4-BE49-F238E27FC236}">
              <a16:creationId xmlns:a16="http://schemas.microsoft.com/office/drawing/2014/main" id="{00000000-0008-0000-0100-0000D9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6" name="ZoneTexte 985">
          <a:extLst>
            <a:ext uri="{FF2B5EF4-FFF2-40B4-BE49-F238E27FC236}">
              <a16:creationId xmlns:a16="http://schemas.microsoft.com/office/drawing/2014/main" id="{00000000-0008-0000-0100-0000DA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7" name="ZoneTexte 986">
          <a:extLst>
            <a:ext uri="{FF2B5EF4-FFF2-40B4-BE49-F238E27FC236}">
              <a16:creationId xmlns:a16="http://schemas.microsoft.com/office/drawing/2014/main" id="{00000000-0008-0000-0100-0000DB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88" name="ZoneTexte 987">
          <a:extLst>
            <a:ext uri="{FF2B5EF4-FFF2-40B4-BE49-F238E27FC236}">
              <a16:creationId xmlns:a16="http://schemas.microsoft.com/office/drawing/2014/main" id="{00000000-0008-0000-0100-0000DC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89" name="ZoneTexte 988">
          <a:extLst>
            <a:ext uri="{FF2B5EF4-FFF2-40B4-BE49-F238E27FC236}">
              <a16:creationId xmlns:a16="http://schemas.microsoft.com/office/drawing/2014/main" id="{00000000-0008-0000-0100-0000DD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90" name="ZoneTexte 989">
          <a:extLst>
            <a:ext uri="{FF2B5EF4-FFF2-40B4-BE49-F238E27FC236}">
              <a16:creationId xmlns:a16="http://schemas.microsoft.com/office/drawing/2014/main" id="{00000000-0008-0000-0100-0000DE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1" name="ZoneTexte 990">
          <a:extLst>
            <a:ext uri="{FF2B5EF4-FFF2-40B4-BE49-F238E27FC236}">
              <a16:creationId xmlns:a16="http://schemas.microsoft.com/office/drawing/2014/main" id="{00000000-0008-0000-0100-0000DF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992" name="ZoneTexte 991">
          <a:extLst>
            <a:ext uri="{FF2B5EF4-FFF2-40B4-BE49-F238E27FC236}">
              <a16:creationId xmlns:a16="http://schemas.microsoft.com/office/drawing/2014/main" id="{00000000-0008-0000-0100-0000E0030000}"/>
            </a:ext>
          </a:extLst>
        </xdr:cNvPr>
        <xdr:cNvSpPr txBox="1"/>
      </xdr:nvSpPr>
      <xdr:spPr>
        <a:xfrm>
          <a:off x="13506450" y="13177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3" name="ZoneTexte 992">
          <a:extLst>
            <a:ext uri="{FF2B5EF4-FFF2-40B4-BE49-F238E27FC236}">
              <a16:creationId xmlns:a16="http://schemas.microsoft.com/office/drawing/2014/main" id="{00000000-0008-0000-0100-0000E1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4" name="ZoneTexte 993">
          <a:extLst>
            <a:ext uri="{FF2B5EF4-FFF2-40B4-BE49-F238E27FC236}">
              <a16:creationId xmlns:a16="http://schemas.microsoft.com/office/drawing/2014/main" id="{00000000-0008-0000-0100-0000E2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5" name="ZoneTexte 994">
          <a:extLst>
            <a:ext uri="{FF2B5EF4-FFF2-40B4-BE49-F238E27FC236}">
              <a16:creationId xmlns:a16="http://schemas.microsoft.com/office/drawing/2014/main" id="{00000000-0008-0000-0100-0000E3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6" name="ZoneTexte 995">
          <a:extLst>
            <a:ext uri="{FF2B5EF4-FFF2-40B4-BE49-F238E27FC236}">
              <a16:creationId xmlns:a16="http://schemas.microsoft.com/office/drawing/2014/main" id="{00000000-0008-0000-0100-0000E4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7" name="ZoneTexte 996">
          <a:extLst>
            <a:ext uri="{FF2B5EF4-FFF2-40B4-BE49-F238E27FC236}">
              <a16:creationId xmlns:a16="http://schemas.microsoft.com/office/drawing/2014/main" id="{00000000-0008-0000-0100-0000E5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8" name="ZoneTexte 997">
          <a:extLst>
            <a:ext uri="{FF2B5EF4-FFF2-40B4-BE49-F238E27FC236}">
              <a16:creationId xmlns:a16="http://schemas.microsoft.com/office/drawing/2014/main" id="{00000000-0008-0000-0100-0000E6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999" name="ZoneTexte 998">
          <a:extLst>
            <a:ext uri="{FF2B5EF4-FFF2-40B4-BE49-F238E27FC236}">
              <a16:creationId xmlns:a16="http://schemas.microsoft.com/office/drawing/2014/main" id="{00000000-0008-0000-0100-0000E7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000" name="ZoneTexte 999">
          <a:extLst>
            <a:ext uri="{FF2B5EF4-FFF2-40B4-BE49-F238E27FC236}">
              <a16:creationId xmlns:a16="http://schemas.microsoft.com/office/drawing/2014/main" id="{00000000-0008-0000-0100-0000E8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1" name="ZoneTexte 1000">
          <a:extLst>
            <a:ext uri="{FF2B5EF4-FFF2-40B4-BE49-F238E27FC236}">
              <a16:creationId xmlns:a16="http://schemas.microsoft.com/office/drawing/2014/main" id="{00000000-0008-0000-0100-0000E9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002" name="ZoneTexte 1001">
          <a:extLst>
            <a:ext uri="{FF2B5EF4-FFF2-40B4-BE49-F238E27FC236}">
              <a16:creationId xmlns:a16="http://schemas.microsoft.com/office/drawing/2014/main" id="{00000000-0008-0000-0100-0000EA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3" name="ZoneTexte 1002">
          <a:extLst>
            <a:ext uri="{FF2B5EF4-FFF2-40B4-BE49-F238E27FC236}">
              <a16:creationId xmlns:a16="http://schemas.microsoft.com/office/drawing/2014/main" id="{00000000-0008-0000-0100-0000EB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004" name="ZoneTexte 1003">
          <a:extLst>
            <a:ext uri="{FF2B5EF4-FFF2-40B4-BE49-F238E27FC236}">
              <a16:creationId xmlns:a16="http://schemas.microsoft.com/office/drawing/2014/main" id="{00000000-0008-0000-0100-0000EC030000}"/>
            </a:ext>
          </a:extLst>
        </xdr:cNvPr>
        <xdr:cNvSpPr txBox="1"/>
      </xdr:nvSpPr>
      <xdr:spPr>
        <a:xfrm>
          <a:off x="13506450" y="13444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5" name="ZoneTexte 1004">
          <a:extLst>
            <a:ext uri="{FF2B5EF4-FFF2-40B4-BE49-F238E27FC236}">
              <a16:creationId xmlns:a16="http://schemas.microsoft.com/office/drawing/2014/main" id="{00000000-0008-0000-0100-0000ED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6" name="ZoneTexte 1005">
          <a:extLst>
            <a:ext uri="{FF2B5EF4-FFF2-40B4-BE49-F238E27FC236}">
              <a16:creationId xmlns:a16="http://schemas.microsoft.com/office/drawing/2014/main" id="{00000000-0008-0000-0100-0000EE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7" name="ZoneTexte 1006">
          <a:extLst>
            <a:ext uri="{FF2B5EF4-FFF2-40B4-BE49-F238E27FC236}">
              <a16:creationId xmlns:a16="http://schemas.microsoft.com/office/drawing/2014/main" id="{00000000-0008-0000-0100-0000EF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8" name="ZoneTexte 1007">
          <a:extLst>
            <a:ext uri="{FF2B5EF4-FFF2-40B4-BE49-F238E27FC236}">
              <a16:creationId xmlns:a16="http://schemas.microsoft.com/office/drawing/2014/main" id="{00000000-0008-0000-0100-0000F0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09" name="ZoneTexte 1008">
          <a:extLst>
            <a:ext uri="{FF2B5EF4-FFF2-40B4-BE49-F238E27FC236}">
              <a16:creationId xmlns:a16="http://schemas.microsoft.com/office/drawing/2014/main" id="{00000000-0008-0000-0100-0000F1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10" name="ZoneTexte 1009">
          <a:extLst>
            <a:ext uri="{FF2B5EF4-FFF2-40B4-BE49-F238E27FC236}">
              <a16:creationId xmlns:a16="http://schemas.microsoft.com/office/drawing/2014/main" id="{00000000-0008-0000-0100-0000F2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11" name="ZoneTexte 1010">
          <a:extLst>
            <a:ext uri="{FF2B5EF4-FFF2-40B4-BE49-F238E27FC236}">
              <a16:creationId xmlns:a16="http://schemas.microsoft.com/office/drawing/2014/main" id="{00000000-0008-0000-0100-0000F3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12" name="ZoneTexte 1011">
          <a:extLst>
            <a:ext uri="{FF2B5EF4-FFF2-40B4-BE49-F238E27FC236}">
              <a16:creationId xmlns:a16="http://schemas.microsoft.com/office/drawing/2014/main" id="{00000000-0008-0000-0100-0000F4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13" name="ZoneTexte 1012">
          <a:extLst>
            <a:ext uri="{FF2B5EF4-FFF2-40B4-BE49-F238E27FC236}">
              <a16:creationId xmlns:a16="http://schemas.microsoft.com/office/drawing/2014/main" id="{00000000-0008-0000-0100-0000F5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14" name="ZoneTexte 1013">
          <a:extLst>
            <a:ext uri="{FF2B5EF4-FFF2-40B4-BE49-F238E27FC236}">
              <a16:creationId xmlns:a16="http://schemas.microsoft.com/office/drawing/2014/main" id="{00000000-0008-0000-0100-0000F6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15" name="ZoneTexte 1014">
          <a:extLst>
            <a:ext uri="{FF2B5EF4-FFF2-40B4-BE49-F238E27FC236}">
              <a16:creationId xmlns:a16="http://schemas.microsoft.com/office/drawing/2014/main" id="{00000000-0008-0000-0100-0000F7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016" name="ZoneTexte 1015">
          <a:extLst>
            <a:ext uri="{FF2B5EF4-FFF2-40B4-BE49-F238E27FC236}">
              <a16:creationId xmlns:a16="http://schemas.microsoft.com/office/drawing/2014/main" id="{00000000-0008-0000-0100-0000F8030000}"/>
            </a:ext>
          </a:extLst>
        </xdr:cNvPr>
        <xdr:cNvSpPr txBox="1"/>
      </xdr:nvSpPr>
      <xdr:spPr>
        <a:xfrm>
          <a:off x="13506450" y="13711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17" name="ZoneTexte 1016">
          <a:extLst>
            <a:ext uri="{FF2B5EF4-FFF2-40B4-BE49-F238E27FC236}">
              <a16:creationId xmlns:a16="http://schemas.microsoft.com/office/drawing/2014/main" id="{00000000-0008-0000-0100-0000F9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18" name="ZoneTexte 1017">
          <a:extLst>
            <a:ext uri="{FF2B5EF4-FFF2-40B4-BE49-F238E27FC236}">
              <a16:creationId xmlns:a16="http://schemas.microsoft.com/office/drawing/2014/main" id="{00000000-0008-0000-0100-0000FA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19" name="ZoneTexte 1018">
          <a:extLst>
            <a:ext uri="{FF2B5EF4-FFF2-40B4-BE49-F238E27FC236}">
              <a16:creationId xmlns:a16="http://schemas.microsoft.com/office/drawing/2014/main" id="{00000000-0008-0000-0100-0000FB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0" name="ZoneTexte 1019">
          <a:extLst>
            <a:ext uri="{FF2B5EF4-FFF2-40B4-BE49-F238E27FC236}">
              <a16:creationId xmlns:a16="http://schemas.microsoft.com/office/drawing/2014/main" id="{00000000-0008-0000-0100-0000FC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1" name="ZoneTexte 1020">
          <a:extLst>
            <a:ext uri="{FF2B5EF4-FFF2-40B4-BE49-F238E27FC236}">
              <a16:creationId xmlns:a16="http://schemas.microsoft.com/office/drawing/2014/main" id="{00000000-0008-0000-0100-0000FD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2" name="ZoneTexte 1021">
          <a:extLst>
            <a:ext uri="{FF2B5EF4-FFF2-40B4-BE49-F238E27FC236}">
              <a16:creationId xmlns:a16="http://schemas.microsoft.com/office/drawing/2014/main" id="{00000000-0008-0000-0100-0000FE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3" name="ZoneTexte 1022">
          <a:extLst>
            <a:ext uri="{FF2B5EF4-FFF2-40B4-BE49-F238E27FC236}">
              <a16:creationId xmlns:a16="http://schemas.microsoft.com/office/drawing/2014/main" id="{00000000-0008-0000-0100-0000FF03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4" name="ZoneTexte 1023">
          <a:extLst>
            <a:ext uri="{FF2B5EF4-FFF2-40B4-BE49-F238E27FC236}">
              <a16:creationId xmlns:a16="http://schemas.microsoft.com/office/drawing/2014/main" id="{00000000-0008-0000-0100-000000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25" name="ZoneTexte 1024">
          <a:extLst>
            <a:ext uri="{FF2B5EF4-FFF2-40B4-BE49-F238E27FC236}">
              <a16:creationId xmlns:a16="http://schemas.microsoft.com/office/drawing/2014/main" id="{00000000-0008-0000-0100-000001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6" name="ZoneTexte 1025">
          <a:extLst>
            <a:ext uri="{FF2B5EF4-FFF2-40B4-BE49-F238E27FC236}">
              <a16:creationId xmlns:a16="http://schemas.microsoft.com/office/drawing/2014/main" id="{00000000-0008-0000-0100-000002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27" name="ZoneTexte 1026">
          <a:extLst>
            <a:ext uri="{FF2B5EF4-FFF2-40B4-BE49-F238E27FC236}">
              <a16:creationId xmlns:a16="http://schemas.microsoft.com/office/drawing/2014/main" id="{00000000-0008-0000-0100-000003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028" name="ZoneTexte 1027">
          <a:extLst>
            <a:ext uri="{FF2B5EF4-FFF2-40B4-BE49-F238E27FC236}">
              <a16:creationId xmlns:a16="http://schemas.microsoft.com/office/drawing/2014/main" id="{00000000-0008-0000-0100-000004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29" name="ZoneTexte 1028">
          <a:extLst>
            <a:ext uri="{FF2B5EF4-FFF2-40B4-BE49-F238E27FC236}">
              <a16:creationId xmlns:a16="http://schemas.microsoft.com/office/drawing/2014/main" id="{00000000-0008-0000-0100-000005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0" name="ZoneTexte 1029">
          <a:extLst>
            <a:ext uri="{FF2B5EF4-FFF2-40B4-BE49-F238E27FC236}">
              <a16:creationId xmlns:a16="http://schemas.microsoft.com/office/drawing/2014/main" id="{00000000-0008-0000-0100-000006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1" name="ZoneTexte 1030">
          <a:extLst>
            <a:ext uri="{FF2B5EF4-FFF2-40B4-BE49-F238E27FC236}">
              <a16:creationId xmlns:a16="http://schemas.microsoft.com/office/drawing/2014/main" id="{00000000-0008-0000-0100-000007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2" name="ZoneTexte 1031">
          <a:extLst>
            <a:ext uri="{FF2B5EF4-FFF2-40B4-BE49-F238E27FC236}">
              <a16:creationId xmlns:a16="http://schemas.microsoft.com/office/drawing/2014/main" id="{00000000-0008-0000-0100-000008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3" name="ZoneTexte 1032">
          <a:extLst>
            <a:ext uri="{FF2B5EF4-FFF2-40B4-BE49-F238E27FC236}">
              <a16:creationId xmlns:a16="http://schemas.microsoft.com/office/drawing/2014/main" id="{00000000-0008-0000-0100-000009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4" name="ZoneTexte 1033">
          <a:extLst>
            <a:ext uri="{FF2B5EF4-FFF2-40B4-BE49-F238E27FC236}">
              <a16:creationId xmlns:a16="http://schemas.microsoft.com/office/drawing/2014/main" id="{00000000-0008-0000-0100-00000A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5" name="ZoneTexte 1034">
          <a:extLst>
            <a:ext uri="{FF2B5EF4-FFF2-40B4-BE49-F238E27FC236}">
              <a16:creationId xmlns:a16="http://schemas.microsoft.com/office/drawing/2014/main" id="{00000000-0008-0000-0100-00000B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6" name="ZoneTexte 1035">
          <a:extLst>
            <a:ext uri="{FF2B5EF4-FFF2-40B4-BE49-F238E27FC236}">
              <a16:creationId xmlns:a16="http://schemas.microsoft.com/office/drawing/2014/main" id="{00000000-0008-0000-0100-00000C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37" name="ZoneTexte 1036">
          <a:extLst>
            <a:ext uri="{FF2B5EF4-FFF2-40B4-BE49-F238E27FC236}">
              <a16:creationId xmlns:a16="http://schemas.microsoft.com/office/drawing/2014/main" id="{00000000-0008-0000-0100-00000D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38" name="ZoneTexte 1037">
          <a:extLst>
            <a:ext uri="{FF2B5EF4-FFF2-40B4-BE49-F238E27FC236}">
              <a16:creationId xmlns:a16="http://schemas.microsoft.com/office/drawing/2014/main" id="{00000000-0008-0000-0100-00000E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39" name="ZoneTexte 1038">
          <a:extLst>
            <a:ext uri="{FF2B5EF4-FFF2-40B4-BE49-F238E27FC236}">
              <a16:creationId xmlns:a16="http://schemas.microsoft.com/office/drawing/2014/main" id="{00000000-0008-0000-0100-00000F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040" name="ZoneTexte 1039">
          <a:extLst>
            <a:ext uri="{FF2B5EF4-FFF2-40B4-BE49-F238E27FC236}">
              <a16:creationId xmlns:a16="http://schemas.microsoft.com/office/drawing/2014/main" id="{00000000-0008-0000-0100-000010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1" name="ZoneTexte 1040">
          <a:extLst>
            <a:ext uri="{FF2B5EF4-FFF2-40B4-BE49-F238E27FC236}">
              <a16:creationId xmlns:a16="http://schemas.microsoft.com/office/drawing/2014/main" id="{00000000-0008-0000-0100-000011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2" name="ZoneTexte 1041">
          <a:extLst>
            <a:ext uri="{FF2B5EF4-FFF2-40B4-BE49-F238E27FC236}">
              <a16:creationId xmlns:a16="http://schemas.microsoft.com/office/drawing/2014/main" id="{00000000-0008-0000-0100-000012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3" name="ZoneTexte 1042">
          <a:extLst>
            <a:ext uri="{FF2B5EF4-FFF2-40B4-BE49-F238E27FC236}">
              <a16:creationId xmlns:a16="http://schemas.microsoft.com/office/drawing/2014/main" id="{00000000-0008-0000-0100-000013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4" name="ZoneTexte 1043">
          <a:extLst>
            <a:ext uri="{FF2B5EF4-FFF2-40B4-BE49-F238E27FC236}">
              <a16:creationId xmlns:a16="http://schemas.microsoft.com/office/drawing/2014/main" id="{00000000-0008-0000-0100-000014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5" name="ZoneTexte 1044">
          <a:extLst>
            <a:ext uri="{FF2B5EF4-FFF2-40B4-BE49-F238E27FC236}">
              <a16:creationId xmlns:a16="http://schemas.microsoft.com/office/drawing/2014/main" id="{00000000-0008-0000-0100-000015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6" name="ZoneTexte 1045">
          <a:extLst>
            <a:ext uri="{FF2B5EF4-FFF2-40B4-BE49-F238E27FC236}">
              <a16:creationId xmlns:a16="http://schemas.microsoft.com/office/drawing/2014/main" id="{00000000-0008-0000-0100-000016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7" name="ZoneTexte 1046">
          <a:extLst>
            <a:ext uri="{FF2B5EF4-FFF2-40B4-BE49-F238E27FC236}">
              <a16:creationId xmlns:a16="http://schemas.microsoft.com/office/drawing/2014/main" id="{00000000-0008-0000-0100-000017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48" name="ZoneTexte 1047">
          <a:extLst>
            <a:ext uri="{FF2B5EF4-FFF2-40B4-BE49-F238E27FC236}">
              <a16:creationId xmlns:a16="http://schemas.microsoft.com/office/drawing/2014/main" id="{00000000-0008-0000-0100-000018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49" name="ZoneTexte 1048">
          <a:extLst>
            <a:ext uri="{FF2B5EF4-FFF2-40B4-BE49-F238E27FC236}">
              <a16:creationId xmlns:a16="http://schemas.microsoft.com/office/drawing/2014/main" id="{00000000-0008-0000-0100-000019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50" name="ZoneTexte 1049">
          <a:extLst>
            <a:ext uri="{FF2B5EF4-FFF2-40B4-BE49-F238E27FC236}">
              <a16:creationId xmlns:a16="http://schemas.microsoft.com/office/drawing/2014/main" id="{00000000-0008-0000-0100-00001A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1" name="ZoneTexte 1050">
          <a:extLst>
            <a:ext uri="{FF2B5EF4-FFF2-40B4-BE49-F238E27FC236}">
              <a16:creationId xmlns:a16="http://schemas.microsoft.com/office/drawing/2014/main" id="{00000000-0008-0000-0100-00001B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052" name="ZoneTexte 1051">
          <a:extLst>
            <a:ext uri="{FF2B5EF4-FFF2-40B4-BE49-F238E27FC236}">
              <a16:creationId xmlns:a16="http://schemas.microsoft.com/office/drawing/2014/main" id="{00000000-0008-0000-0100-00001C040000}"/>
            </a:ext>
          </a:extLst>
        </xdr:cNvPr>
        <xdr:cNvSpPr txBox="1"/>
      </xdr:nvSpPr>
      <xdr:spPr>
        <a:xfrm>
          <a:off x="13506450" y="14511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3" name="ZoneTexte 1052">
          <a:extLst>
            <a:ext uri="{FF2B5EF4-FFF2-40B4-BE49-F238E27FC236}">
              <a16:creationId xmlns:a16="http://schemas.microsoft.com/office/drawing/2014/main" id="{00000000-0008-0000-0100-00001D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4" name="ZoneTexte 1053">
          <a:extLst>
            <a:ext uri="{FF2B5EF4-FFF2-40B4-BE49-F238E27FC236}">
              <a16:creationId xmlns:a16="http://schemas.microsoft.com/office/drawing/2014/main" id="{00000000-0008-0000-0100-00001E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5" name="ZoneTexte 1054">
          <a:extLst>
            <a:ext uri="{FF2B5EF4-FFF2-40B4-BE49-F238E27FC236}">
              <a16:creationId xmlns:a16="http://schemas.microsoft.com/office/drawing/2014/main" id="{00000000-0008-0000-0100-00001F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6" name="ZoneTexte 1055">
          <a:extLst>
            <a:ext uri="{FF2B5EF4-FFF2-40B4-BE49-F238E27FC236}">
              <a16:creationId xmlns:a16="http://schemas.microsoft.com/office/drawing/2014/main" id="{00000000-0008-0000-0100-000020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7" name="ZoneTexte 1056">
          <a:extLst>
            <a:ext uri="{FF2B5EF4-FFF2-40B4-BE49-F238E27FC236}">
              <a16:creationId xmlns:a16="http://schemas.microsoft.com/office/drawing/2014/main" id="{00000000-0008-0000-0100-000021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8" name="ZoneTexte 1057">
          <a:extLst>
            <a:ext uri="{FF2B5EF4-FFF2-40B4-BE49-F238E27FC236}">
              <a16:creationId xmlns:a16="http://schemas.microsoft.com/office/drawing/2014/main" id="{00000000-0008-0000-0100-000022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59" name="ZoneTexte 1058">
          <a:extLst>
            <a:ext uri="{FF2B5EF4-FFF2-40B4-BE49-F238E27FC236}">
              <a16:creationId xmlns:a16="http://schemas.microsoft.com/office/drawing/2014/main" id="{00000000-0008-0000-0100-000023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60" name="ZoneTexte 1059">
          <a:extLst>
            <a:ext uri="{FF2B5EF4-FFF2-40B4-BE49-F238E27FC236}">
              <a16:creationId xmlns:a16="http://schemas.microsoft.com/office/drawing/2014/main" id="{00000000-0008-0000-0100-000024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1" name="ZoneTexte 1060">
          <a:extLst>
            <a:ext uri="{FF2B5EF4-FFF2-40B4-BE49-F238E27FC236}">
              <a16:creationId xmlns:a16="http://schemas.microsoft.com/office/drawing/2014/main" id="{00000000-0008-0000-0100-000025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62" name="ZoneTexte 1061">
          <a:extLst>
            <a:ext uri="{FF2B5EF4-FFF2-40B4-BE49-F238E27FC236}">
              <a16:creationId xmlns:a16="http://schemas.microsoft.com/office/drawing/2014/main" id="{00000000-0008-0000-0100-000026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3" name="ZoneTexte 1062">
          <a:extLst>
            <a:ext uri="{FF2B5EF4-FFF2-40B4-BE49-F238E27FC236}">
              <a16:creationId xmlns:a16="http://schemas.microsoft.com/office/drawing/2014/main" id="{00000000-0008-0000-0100-000027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45</xdr:row>
      <xdr:rowOff>128587</xdr:rowOff>
    </xdr:from>
    <xdr:ext cx="65" cy="172227"/>
    <xdr:sp macro="" textlink="">
      <xdr:nvSpPr>
        <xdr:cNvPr id="1064" name="ZoneTexte 1063">
          <a:extLst>
            <a:ext uri="{FF2B5EF4-FFF2-40B4-BE49-F238E27FC236}">
              <a16:creationId xmlns:a16="http://schemas.microsoft.com/office/drawing/2014/main" id="{00000000-0008-0000-0100-000028040000}"/>
            </a:ext>
          </a:extLst>
        </xdr:cNvPr>
        <xdr:cNvSpPr txBox="1"/>
      </xdr:nvSpPr>
      <xdr:spPr>
        <a:xfrm>
          <a:off x="13506450" y="147780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5" name="ZoneTexte 1064">
          <a:extLst>
            <a:ext uri="{FF2B5EF4-FFF2-40B4-BE49-F238E27FC236}">
              <a16:creationId xmlns:a16="http://schemas.microsoft.com/office/drawing/2014/main" id="{00000000-0008-0000-0100-000029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6" name="ZoneTexte 1065">
          <a:extLst>
            <a:ext uri="{FF2B5EF4-FFF2-40B4-BE49-F238E27FC236}">
              <a16:creationId xmlns:a16="http://schemas.microsoft.com/office/drawing/2014/main" id="{00000000-0008-0000-0100-00002A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7" name="ZoneTexte 1066">
          <a:extLst>
            <a:ext uri="{FF2B5EF4-FFF2-40B4-BE49-F238E27FC236}">
              <a16:creationId xmlns:a16="http://schemas.microsoft.com/office/drawing/2014/main" id="{00000000-0008-0000-0100-00002B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8" name="ZoneTexte 1067">
          <a:extLst>
            <a:ext uri="{FF2B5EF4-FFF2-40B4-BE49-F238E27FC236}">
              <a16:creationId xmlns:a16="http://schemas.microsoft.com/office/drawing/2014/main" id="{00000000-0008-0000-0100-00002C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69" name="ZoneTexte 1068">
          <a:extLst>
            <a:ext uri="{FF2B5EF4-FFF2-40B4-BE49-F238E27FC236}">
              <a16:creationId xmlns:a16="http://schemas.microsoft.com/office/drawing/2014/main" id="{00000000-0008-0000-0100-00002D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70" name="ZoneTexte 1069">
          <a:extLst>
            <a:ext uri="{FF2B5EF4-FFF2-40B4-BE49-F238E27FC236}">
              <a16:creationId xmlns:a16="http://schemas.microsoft.com/office/drawing/2014/main" id="{00000000-0008-0000-0100-00002E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71" name="ZoneTexte 1070">
          <a:extLst>
            <a:ext uri="{FF2B5EF4-FFF2-40B4-BE49-F238E27FC236}">
              <a16:creationId xmlns:a16="http://schemas.microsoft.com/office/drawing/2014/main" id="{00000000-0008-0000-0100-00002F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72" name="ZoneTexte 1071">
          <a:extLst>
            <a:ext uri="{FF2B5EF4-FFF2-40B4-BE49-F238E27FC236}">
              <a16:creationId xmlns:a16="http://schemas.microsoft.com/office/drawing/2014/main" id="{00000000-0008-0000-0100-000030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73" name="ZoneTexte 1072">
          <a:extLst>
            <a:ext uri="{FF2B5EF4-FFF2-40B4-BE49-F238E27FC236}">
              <a16:creationId xmlns:a16="http://schemas.microsoft.com/office/drawing/2014/main" id="{00000000-0008-0000-0100-000031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74" name="ZoneTexte 1073">
          <a:extLst>
            <a:ext uri="{FF2B5EF4-FFF2-40B4-BE49-F238E27FC236}">
              <a16:creationId xmlns:a16="http://schemas.microsoft.com/office/drawing/2014/main" id="{00000000-0008-0000-0100-000032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75" name="ZoneTexte 1074">
          <a:extLst>
            <a:ext uri="{FF2B5EF4-FFF2-40B4-BE49-F238E27FC236}">
              <a16:creationId xmlns:a16="http://schemas.microsoft.com/office/drawing/2014/main" id="{00000000-0008-0000-0100-000033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076" name="ZoneTexte 1075">
          <a:extLst>
            <a:ext uri="{FF2B5EF4-FFF2-40B4-BE49-F238E27FC236}">
              <a16:creationId xmlns:a16="http://schemas.microsoft.com/office/drawing/2014/main" id="{00000000-0008-0000-0100-000034040000}"/>
            </a:ext>
          </a:extLst>
        </xdr:cNvPr>
        <xdr:cNvSpPr txBox="1"/>
      </xdr:nvSpPr>
      <xdr:spPr>
        <a:xfrm>
          <a:off x="13506450" y="1504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77" name="ZoneTexte 1076">
          <a:extLst>
            <a:ext uri="{FF2B5EF4-FFF2-40B4-BE49-F238E27FC236}">
              <a16:creationId xmlns:a16="http://schemas.microsoft.com/office/drawing/2014/main" id="{00000000-0008-0000-0100-000035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78" name="ZoneTexte 1077">
          <a:extLst>
            <a:ext uri="{FF2B5EF4-FFF2-40B4-BE49-F238E27FC236}">
              <a16:creationId xmlns:a16="http://schemas.microsoft.com/office/drawing/2014/main" id="{00000000-0008-0000-0100-000036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79" name="ZoneTexte 1078">
          <a:extLst>
            <a:ext uri="{FF2B5EF4-FFF2-40B4-BE49-F238E27FC236}">
              <a16:creationId xmlns:a16="http://schemas.microsoft.com/office/drawing/2014/main" id="{00000000-0008-0000-0100-000037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0" name="ZoneTexte 1079">
          <a:extLst>
            <a:ext uri="{FF2B5EF4-FFF2-40B4-BE49-F238E27FC236}">
              <a16:creationId xmlns:a16="http://schemas.microsoft.com/office/drawing/2014/main" id="{00000000-0008-0000-0100-000038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1" name="ZoneTexte 1080">
          <a:extLst>
            <a:ext uri="{FF2B5EF4-FFF2-40B4-BE49-F238E27FC236}">
              <a16:creationId xmlns:a16="http://schemas.microsoft.com/office/drawing/2014/main" id="{00000000-0008-0000-0100-000039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2" name="ZoneTexte 1081">
          <a:extLst>
            <a:ext uri="{FF2B5EF4-FFF2-40B4-BE49-F238E27FC236}">
              <a16:creationId xmlns:a16="http://schemas.microsoft.com/office/drawing/2014/main" id="{00000000-0008-0000-0100-00003A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3" name="ZoneTexte 1082">
          <a:extLst>
            <a:ext uri="{FF2B5EF4-FFF2-40B4-BE49-F238E27FC236}">
              <a16:creationId xmlns:a16="http://schemas.microsoft.com/office/drawing/2014/main" id="{00000000-0008-0000-0100-00003B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4" name="ZoneTexte 1083">
          <a:extLst>
            <a:ext uri="{FF2B5EF4-FFF2-40B4-BE49-F238E27FC236}">
              <a16:creationId xmlns:a16="http://schemas.microsoft.com/office/drawing/2014/main" id="{00000000-0008-0000-0100-00003C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85" name="ZoneTexte 1084">
          <a:extLst>
            <a:ext uri="{FF2B5EF4-FFF2-40B4-BE49-F238E27FC236}">
              <a16:creationId xmlns:a16="http://schemas.microsoft.com/office/drawing/2014/main" id="{00000000-0008-0000-0100-00003D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6" name="ZoneTexte 1085">
          <a:extLst>
            <a:ext uri="{FF2B5EF4-FFF2-40B4-BE49-F238E27FC236}">
              <a16:creationId xmlns:a16="http://schemas.microsoft.com/office/drawing/2014/main" id="{00000000-0008-0000-0100-00003E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87" name="ZoneTexte 1086">
          <a:extLst>
            <a:ext uri="{FF2B5EF4-FFF2-40B4-BE49-F238E27FC236}">
              <a16:creationId xmlns:a16="http://schemas.microsoft.com/office/drawing/2014/main" id="{00000000-0008-0000-0100-00003F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1088" name="ZoneTexte 1087">
          <a:extLst>
            <a:ext uri="{FF2B5EF4-FFF2-40B4-BE49-F238E27FC236}">
              <a16:creationId xmlns:a16="http://schemas.microsoft.com/office/drawing/2014/main" id="{00000000-0008-0000-0100-000040040000}"/>
            </a:ext>
          </a:extLst>
        </xdr:cNvPr>
        <xdr:cNvSpPr txBox="1"/>
      </xdr:nvSpPr>
      <xdr:spPr>
        <a:xfrm>
          <a:off x="13506450" y="15311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89" name="ZoneTexte 1088">
          <a:extLst>
            <a:ext uri="{FF2B5EF4-FFF2-40B4-BE49-F238E27FC236}">
              <a16:creationId xmlns:a16="http://schemas.microsoft.com/office/drawing/2014/main" id="{00000000-0008-0000-0100-000041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0" name="ZoneTexte 1089">
          <a:extLst>
            <a:ext uri="{FF2B5EF4-FFF2-40B4-BE49-F238E27FC236}">
              <a16:creationId xmlns:a16="http://schemas.microsoft.com/office/drawing/2014/main" id="{00000000-0008-0000-0100-000042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1" name="ZoneTexte 1090">
          <a:extLst>
            <a:ext uri="{FF2B5EF4-FFF2-40B4-BE49-F238E27FC236}">
              <a16:creationId xmlns:a16="http://schemas.microsoft.com/office/drawing/2014/main" id="{00000000-0008-0000-0100-000043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2" name="ZoneTexte 1091">
          <a:extLst>
            <a:ext uri="{FF2B5EF4-FFF2-40B4-BE49-F238E27FC236}">
              <a16:creationId xmlns:a16="http://schemas.microsoft.com/office/drawing/2014/main" id="{00000000-0008-0000-0100-000044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3" name="ZoneTexte 1092">
          <a:extLst>
            <a:ext uri="{FF2B5EF4-FFF2-40B4-BE49-F238E27FC236}">
              <a16:creationId xmlns:a16="http://schemas.microsoft.com/office/drawing/2014/main" id="{00000000-0008-0000-0100-000045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4" name="ZoneTexte 1093">
          <a:extLst>
            <a:ext uri="{FF2B5EF4-FFF2-40B4-BE49-F238E27FC236}">
              <a16:creationId xmlns:a16="http://schemas.microsoft.com/office/drawing/2014/main" id="{00000000-0008-0000-0100-000046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1095" name="ZoneTexte 1094">
          <a:extLst>
            <a:ext uri="{FF2B5EF4-FFF2-40B4-BE49-F238E27FC236}">
              <a16:creationId xmlns:a16="http://schemas.microsoft.com/office/drawing/2014/main" id="{00000000-0008-0000-0100-000047040000}"/>
            </a:ext>
          </a:extLst>
        </xdr:cNvPr>
        <xdr:cNvSpPr txBox="1"/>
      </xdr:nvSpPr>
      <xdr:spPr>
        <a:xfrm>
          <a:off x="13506450" y="15578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0</xdr:rowOff>
    </xdr:from>
    <xdr:ext cx="65" cy="172227"/>
    <xdr:sp macro="" textlink="">
      <xdr:nvSpPr>
        <xdr:cNvPr id="1096" name="ZoneTexte 1095">
          <a:extLst>
            <a:ext uri="{FF2B5EF4-FFF2-40B4-BE49-F238E27FC236}">
              <a16:creationId xmlns:a16="http://schemas.microsoft.com/office/drawing/2014/main" id="{00000000-0008-0000-0100-000048040000}"/>
            </a:ext>
          </a:extLst>
        </xdr:cNvPr>
        <xdr:cNvSpPr txBox="1"/>
      </xdr:nvSpPr>
      <xdr:spPr>
        <a:xfrm>
          <a:off x="16440150" y="7334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097" name="ZoneTexte 1096">
          <a:extLst>
            <a:ext uri="{FF2B5EF4-FFF2-40B4-BE49-F238E27FC236}">
              <a16:creationId xmlns:a16="http://schemas.microsoft.com/office/drawing/2014/main" id="{00000000-0008-0000-0100-00004904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1098" name="ZoneTexte 1097">
          <a:extLst>
            <a:ext uri="{FF2B5EF4-FFF2-40B4-BE49-F238E27FC236}">
              <a16:creationId xmlns:a16="http://schemas.microsoft.com/office/drawing/2014/main" id="{00000000-0008-0000-0100-00004A04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0</xdr:rowOff>
    </xdr:from>
    <xdr:ext cx="65" cy="172227"/>
    <xdr:sp macro="" textlink="">
      <xdr:nvSpPr>
        <xdr:cNvPr id="1099" name="ZoneTexte 1098">
          <a:extLst>
            <a:ext uri="{FF2B5EF4-FFF2-40B4-BE49-F238E27FC236}">
              <a16:creationId xmlns:a16="http://schemas.microsoft.com/office/drawing/2014/main" id="{00000000-0008-0000-0100-00004B040000}"/>
            </a:ext>
          </a:extLst>
        </xdr:cNvPr>
        <xdr:cNvSpPr txBox="1"/>
      </xdr:nvSpPr>
      <xdr:spPr>
        <a:xfrm>
          <a:off x="15192375"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27</xdr:row>
      <xdr:rowOff>128587</xdr:rowOff>
    </xdr:from>
    <xdr:ext cx="65" cy="172227"/>
    <xdr:sp macro="" textlink="">
      <xdr:nvSpPr>
        <xdr:cNvPr id="1100" name="ZoneTexte 1099">
          <a:extLst>
            <a:ext uri="{FF2B5EF4-FFF2-40B4-BE49-F238E27FC236}">
              <a16:creationId xmlns:a16="http://schemas.microsoft.com/office/drawing/2014/main" id="{00000000-0008-0000-0100-00004C040000}"/>
            </a:ext>
          </a:extLst>
        </xdr:cNvPr>
        <xdr:cNvSpPr txBox="1"/>
      </xdr:nvSpPr>
      <xdr:spPr>
        <a:xfrm>
          <a:off x="15192375"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26</xdr:row>
      <xdr:rowOff>128587</xdr:rowOff>
    </xdr:from>
    <xdr:ext cx="65" cy="172227"/>
    <xdr:sp macro="" textlink="">
      <xdr:nvSpPr>
        <xdr:cNvPr id="1101" name="ZoneTexte 1100">
          <a:extLst>
            <a:ext uri="{FF2B5EF4-FFF2-40B4-BE49-F238E27FC236}">
              <a16:creationId xmlns:a16="http://schemas.microsoft.com/office/drawing/2014/main" id="{00000000-0008-0000-0100-00004D040000}"/>
            </a:ext>
          </a:extLst>
        </xdr:cNvPr>
        <xdr:cNvSpPr txBox="1"/>
      </xdr:nvSpPr>
      <xdr:spPr>
        <a:xfrm>
          <a:off x="15192375"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2" name="ZoneTexte 1101">
          <a:extLst>
            <a:ext uri="{FF2B5EF4-FFF2-40B4-BE49-F238E27FC236}">
              <a16:creationId xmlns:a16="http://schemas.microsoft.com/office/drawing/2014/main" id="{00000000-0008-0000-0100-00004E04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1103" name="ZoneTexte 1102">
          <a:extLst>
            <a:ext uri="{FF2B5EF4-FFF2-40B4-BE49-F238E27FC236}">
              <a16:creationId xmlns:a16="http://schemas.microsoft.com/office/drawing/2014/main" id="{00000000-0008-0000-0100-00004F04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1104" name="ZoneTexte 1103">
          <a:extLst>
            <a:ext uri="{FF2B5EF4-FFF2-40B4-BE49-F238E27FC236}">
              <a16:creationId xmlns:a16="http://schemas.microsoft.com/office/drawing/2014/main" id="{00000000-0008-0000-0100-00005004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5" name="ZoneTexte 1104">
          <a:extLst>
            <a:ext uri="{FF2B5EF4-FFF2-40B4-BE49-F238E27FC236}">
              <a16:creationId xmlns:a16="http://schemas.microsoft.com/office/drawing/2014/main" id="{00000000-0008-0000-0100-00005104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6" name="ZoneTexte 1105">
          <a:extLst>
            <a:ext uri="{FF2B5EF4-FFF2-40B4-BE49-F238E27FC236}">
              <a16:creationId xmlns:a16="http://schemas.microsoft.com/office/drawing/2014/main" id="{00000000-0008-0000-0100-00005204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0</xdr:rowOff>
    </xdr:from>
    <xdr:ext cx="65" cy="172227"/>
    <xdr:sp macro="" textlink="">
      <xdr:nvSpPr>
        <xdr:cNvPr id="1107" name="ZoneTexte 1106">
          <a:extLst>
            <a:ext uri="{FF2B5EF4-FFF2-40B4-BE49-F238E27FC236}">
              <a16:creationId xmlns:a16="http://schemas.microsoft.com/office/drawing/2014/main" id="{00000000-0008-0000-0100-000053040000}"/>
            </a:ext>
          </a:extLst>
        </xdr:cNvPr>
        <xdr:cNvSpPr txBox="1"/>
      </xdr:nvSpPr>
      <xdr:spPr>
        <a:xfrm>
          <a:off x="16440150" y="706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27</xdr:row>
      <xdr:rowOff>128587</xdr:rowOff>
    </xdr:from>
    <xdr:ext cx="65" cy="172227"/>
    <xdr:sp macro="" textlink="">
      <xdr:nvSpPr>
        <xdr:cNvPr id="1108" name="ZoneTexte 1107">
          <a:extLst>
            <a:ext uri="{FF2B5EF4-FFF2-40B4-BE49-F238E27FC236}">
              <a16:creationId xmlns:a16="http://schemas.microsoft.com/office/drawing/2014/main" id="{00000000-0008-0000-0100-000054040000}"/>
            </a:ext>
          </a:extLst>
        </xdr:cNvPr>
        <xdr:cNvSpPr txBox="1"/>
      </xdr:nvSpPr>
      <xdr:spPr>
        <a:xfrm>
          <a:off x="16440150" y="7462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26</xdr:row>
      <xdr:rowOff>128587</xdr:rowOff>
    </xdr:from>
    <xdr:ext cx="65" cy="172227"/>
    <xdr:sp macro="" textlink="">
      <xdr:nvSpPr>
        <xdr:cNvPr id="1109" name="ZoneTexte 1108">
          <a:extLst>
            <a:ext uri="{FF2B5EF4-FFF2-40B4-BE49-F238E27FC236}">
              <a16:creationId xmlns:a16="http://schemas.microsoft.com/office/drawing/2014/main" id="{00000000-0008-0000-0100-000055040000}"/>
            </a:ext>
          </a:extLst>
        </xdr:cNvPr>
        <xdr:cNvSpPr txBox="1"/>
      </xdr:nvSpPr>
      <xdr:spPr>
        <a:xfrm>
          <a:off x="16440150" y="7196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0" name="ZoneTexte 1109">
          <a:extLst>
            <a:ext uri="{FF2B5EF4-FFF2-40B4-BE49-F238E27FC236}">
              <a16:creationId xmlns:a16="http://schemas.microsoft.com/office/drawing/2014/main" id="{00000000-0008-0000-0100-000056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1" name="ZoneTexte 1110">
          <a:extLst>
            <a:ext uri="{FF2B5EF4-FFF2-40B4-BE49-F238E27FC236}">
              <a16:creationId xmlns:a16="http://schemas.microsoft.com/office/drawing/2014/main" id="{00000000-0008-0000-0100-000057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2" name="ZoneTexte 1111">
          <a:extLst>
            <a:ext uri="{FF2B5EF4-FFF2-40B4-BE49-F238E27FC236}">
              <a16:creationId xmlns:a16="http://schemas.microsoft.com/office/drawing/2014/main" id="{00000000-0008-0000-0100-000058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3" name="ZoneTexte 1112">
          <a:extLst>
            <a:ext uri="{FF2B5EF4-FFF2-40B4-BE49-F238E27FC236}">
              <a16:creationId xmlns:a16="http://schemas.microsoft.com/office/drawing/2014/main" id="{00000000-0008-0000-0100-000059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4" name="ZoneTexte 1113">
          <a:extLst>
            <a:ext uri="{FF2B5EF4-FFF2-40B4-BE49-F238E27FC236}">
              <a16:creationId xmlns:a16="http://schemas.microsoft.com/office/drawing/2014/main" id="{00000000-0008-0000-0100-00005A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5" name="ZoneTexte 1114">
          <a:extLst>
            <a:ext uri="{FF2B5EF4-FFF2-40B4-BE49-F238E27FC236}">
              <a16:creationId xmlns:a16="http://schemas.microsoft.com/office/drawing/2014/main" id="{00000000-0008-0000-0100-00005B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6" name="ZoneTexte 1115">
          <a:extLst>
            <a:ext uri="{FF2B5EF4-FFF2-40B4-BE49-F238E27FC236}">
              <a16:creationId xmlns:a16="http://schemas.microsoft.com/office/drawing/2014/main" id="{00000000-0008-0000-0100-00005C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7" name="ZoneTexte 1116">
          <a:extLst>
            <a:ext uri="{FF2B5EF4-FFF2-40B4-BE49-F238E27FC236}">
              <a16:creationId xmlns:a16="http://schemas.microsoft.com/office/drawing/2014/main" id="{00000000-0008-0000-0100-00005D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8" name="ZoneTexte 1117">
          <a:extLst>
            <a:ext uri="{FF2B5EF4-FFF2-40B4-BE49-F238E27FC236}">
              <a16:creationId xmlns:a16="http://schemas.microsoft.com/office/drawing/2014/main" id="{00000000-0008-0000-0100-00005E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19" name="ZoneTexte 1118">
          <a:extLst>
            <a:ext uri="{FF2B5EF4-FFF2-40B4-BE49-F238E27FC236}">
              <a16:creationId xmlns:a16="http://schemas.microsoft.com/office/drawing/2014/main" id="{00000000-0008-0000-0100-00005F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0" name="ZoneTexte 1119">
          <a:extLst>
            <a:ext uri="{FF2B5EF4-FFF2-40B4-BE49-F238E27FC236}">
              <a16:creationId xmlns:a16="http://schemas.microsoft.com/office/drawing/2014/main" id="{00000000-0008-0000-0100-000060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21" name="ZoneTexte 1120">
          <a:extLst>
            <a:ext uri="{FF2B5EF4-FFF2-40B4-BE49-F238E27FC236}">
              <a16:creationId xmlns:a16="http://schemas.microsoft.com/office/drawing/2014/main" id="{00000000-0008-0000-0100-000061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2" name="ZoneTexte 1121">
          <a:extLst>
            <a:ext uri="{FF2B5EF4-FFF2-40B4-BE49-F238E27FC236}">
              <a16:creationId xmlns:a16="http://schemas.microsoft.com/office/drawing/2014/main" id="{00000000-0008-0000-0100-000062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23" name="ZoneTexte 1122">
          <a:extLst>
            <a:ext uri="{FF2B5EF4-FFF2-40B4-BE49-F238E27FC236}">
              <a16:creationId xmlns:a16="http://schemas.microsoft.com/office/drawing/2014/main" id="{00000000-0008-0000-0100-000063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4" name="ZoneTexte 1123">
          <a:extLst>
            <a:ext uri="{FF2B5EF4-FFF2-40B4-BE49-F238E27FC236}">
              <a16:creationId xmlns:a16="http://schemas.microsoft.com/office/drawing/2014/main" id="{00000000-0008-0000-0100-000064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5" name="ZoneTexte 1124">
          <a:extLst>
            <a:ext uri="{FF2B5EF4-FFF2-40B4-BE49-F238E27FC236}">
              <a16:creationId xmlns:a16="http://schemas.microsoft.com/office/drawing/2014/main" id="{00000000-0008-0000-0100-000065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6" name="ZoneTexte 1125">
          <a:extLst>
            <a:ext uri="{FF2B5EF4-FFF2-40B4-BE49-F238E27FC236}">
              <a16:creationId xmlns:a16="http://schemas.microsoft.com/office/drawing/2014/main" id="{00000000-0008-0000-0100-000066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7" name="ZoneTexte 1126">
          <a:extLst>
            <a:ext uri="{FF2B5EF4-FFF2-40B4-BE49-F238E27FC236}">
              <a16:creationId xmlns:a16="http://schemas.microsoft.com/office/drawing/2014/main" id="{00000000-0008-0000-0100-000067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8" name="ZoneTexte 1127">
          <a:extLst>
            <a:ext uri="{FF2B5EF4-FFF2-40B4-BE49-F238E27FC236}">
              <a16:creationId xmlns:a16="http://schemas.microsoft.com/office/drawing/2014/main" id="{00000000-0008-0000-0100-000068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29" name="ZoneTexte 1128">
          <a:extLst>
            <a:ext uri="{FF2B5EF4-FFF2-40B4-BE49-F238E27FC236}">
              <a16:creationId xmlns:a16="http://schemas.microsoft.com/office/drawing/2014/main" id="{00000000-0008-0000-0100-000069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30" name="ZoneTexte 1129">
          <a:extLst>
            <a:ext uri="{FF2B5EF4-FFF2-40B4-BE49-F238E27FC236}">
              <a16:creationId xmlns:a16="http://schemas.microsoft.com/office/drawing/2014/main" id="{00000000-0008-0000-0100-00006A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31" name="ZoneTexte 1130">
          <a:extLst>
            <a:ext uri="{FF2B5EF4-FFF2-40B4-BE49-F238E27FC236}">
              <a16:creationId xmlns:a16="http://schemas.microsoft.com/office/drawing/2014/main" id="{00000000-0008-0000-0100-00006B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32" name="ZoneTexte 1131">
          <a:extLst>
            <a:ext uri="{FF2B5EF4-FFF2-40B4-BE49-F238E27FC236}">
              <a16:creationId xmlns:a16="http://schemas.microsoft.com/office/drawing/2014/main" id="{00000000-0008-0000-0100-00006C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33" name="ZoneTexte 1132">
          <a:extLst>
            <a:ext uri="{FF2B5EF4-FFF2-40B4-BE49-F238E27FC236}">
              <a16:creationId xmlns:a16="http://schemas.microsoft.com/office/drawing/2014/main" id="{00000000-0008-0000-0100-00006D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4" name="ZoneTexte 1133">
          <a:extLst>
            <a:ext uri="{FF2B5EF4-FFF2-40B4-BE49-F238E27FC236}">
              <a16:creationId xmlns:a16="http://schemas.microsoft.com/office/drawing/2014/main" id="{00000000-0008-0000-0100-00006E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5" name="ZoneTexte 1134">
          <a:extLst>
            <a:ext uri="{FF2B5EF4-FFF2-40B4-BE49-F238E27FC236}">
              <a16:creationId xmlns:a16="http://schemas.microsoft.com/office/drawing/2014/main" id="{00000000-0008-0000-0100-00006F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6" name="ZoneTexte 1135">
          <a:extLst>
            <a:ext uri="{FF2B5EF4-FFF2-40B4-BE49-F238E27FC236}">
              <a16:creationId xmlns:a16="http://schemas.microsoft.com/office/drawing/2014/main" id="{00000000-0008-0000-0100-000070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7" name="ZoneTexte 1136">
          <a:extLst>
            <a:ext uri="{FF2B5EF4-FFF2-40B4-BE49-F238E27FC236}">
              <a16:creationId xmlns:a16="http://schemas.microsoft.com/office/drawing/2014/main" id="{00000000-0008-0000-0100-000071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8" name="ZoneTexte 1137">
          <a:extLst>
            <a:ext uri="{FF2B5EF4-FFF2-40B4-BE49-F238E27FC236}">
              <a16:creationId xmlns:a16="http://schemas.microsoft.com/office/drawing/2014/main" id="{00000000-0008-0000-0100-000072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39" name="ZoneTexte 1138">
          <a:extLst>
            <a:ext uri="{FF2B5EF4-FFF2-40B4-BE49-F238E27FC236}">
              <a16:creationId xmlns:a16="http://schemas.microsoft.com/office/drawing/2014/main" id="{00000000-0008-0000-0100-000073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0" name="ZoneTexte 1139">
          <a:extLst>
            <a:ext uri="{FF2B5EF4-FFF2-40B4-BE49-F238E27FC236}">
              <a16:creationId xmlns:a16="http://schemas.microsoft.com/office/drawing/2014/main" id="{00000000-0008-0000-0100-000074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1" name="ZoneTexte 1140">
          <a:extLst>
            <a:ext uri="{FF2B5EF4-FFF2-40B4-BE49-F238E27FC236}">
              <a16:creationId xmlns:a16="http://schemas.microsoft.com/office/drawing/2014/main" id="{00000000-0008-0000-0100-000075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2" name="ZoneTexte 1141">
          <a:extLst>
            <a:ext uri="{FF2B5EF4-FFF2-40B4-BE49-F238E27FC236}">
              <a16:creationId xmlns:a16="http://schemas.microsoft.com/office/drawing/2014/main" id="{00000000-0008-0000-0100-000076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3" name="ZoneTexte 1142">
          <a:extLst>
            <a:ext uri="{FF2B5EF4-FFF2-40B4-BE49-F238E27FC236}">
              <a16:creationId xmlns:a16="http://schemas.microsoft.com/office/drawing/2014/main" id="{00000000-0008-0000-0100-000077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4" name="ZoneTexte 1143">
          <a:extLst>
            <a:ext uri="{FF2B5EF4-FFF2-40B4-BE49-F238E27FC236}">
              <a16:creationId xmlns:a16="http://schemas.microsoft.com/office/drawing/2014/main" id="{00000000-0008-0000-0100-000078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5" name="ZoneTexte 1144">
          <a:extLst>
            <a:ext uri="{FF2B5EF4-FFF2-40B4-BE49-F238E27FC236}">
              <a16:creationId xmlns:a16="http://schemas.microsoft.com/office/drawing/2014/main" id="{00000000-0008-0000-0100-000079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6" name="ZoneTexte 1145">
          <a:extLst>
            <a:ext uri="{FF2B5EF4-FFF2-40B4-BE49-F238E27FC236}">
              <a16:creationId xmlns:a16="http://schemas.microsoft.com/office/drawing/2014/main" id="{00000000-0008-0000-0100-00007A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47" name="ZoneTexte 1146">
          <a:extLst>
            <a:ext uri="{FF2B5EF4-FFF2-40B4-BE49-F238E27FC236}">
              <a16:creationId xmlns:a16="http://schemas.microsoft.com/office/drawing/2014/main" id="{00000000-0008-0000-0100-00007B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48" name="ZoneTexte 1147">
          <a:extLst>
            <a:ext uri="{FF2B5EF4-FFF2-40B4-BE49-F238E27FC236}">
              <a16:creationId xmlns:a16="http://schemas.microsoft.com/office/drawing/2014/main" id="{00000000-0008-0000-0100-00007C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49" name="ZoneTexte 1148">
          <a:extLst>
            <a:ext uri="{FF2B5EF4-FFF2-40B4-BE49-F238E27FC236}">
              <a16:creationId xmlns:a16="http://schemas.microsoft.com/office/drawing/2014/main" id="{00000000-0008-0000-0100-00007D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50" name="ZoneTexte 1149">
          <a:extLst>
            <a:ext uri="{FF2B5EF4-FFF2-40B4-BE49-F238E27FC236}">
              <a16:creationId xmlns:a16="http://schemas.microsoft.com/office/drawing/2014/main" id="{00000000-0008-0000-0100-00007E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1" name="ZoneTexte 1150">
          <a:extLst>
            <a:ext uri="{FF2B5EF4-FFF2-40B4-BE49-F238E27FC236}">
              <a16:creationId xmlns:a16="http://schemas.microsoft.com/office/drawing/2014/main" id="{00000000-0008-0000-0100-00007F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2" name="ZoneTexte 1151">
          <a:extLst>
            <a:ext uri="{FF2B5EF4-FFF2-40B4-BE49-F238E27FC236}">
              <a16:creationId xmlns:a16="http://schemas.microsoft.com/office/drawing/2014/main" id="{00000000-0008-0000-0100-000080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3" name="ZoneTexte 1152">
          <a:extLst>
            <a:ext uri="{FF2B5EF4-FFF2-40B4-BE49-F238E27FC236}">
              <a16:creationId xmlns:a16="http://schemas.microsoft.com/office/drawing/2014/main" id="{00000000-0008-0000-0100-000081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4" name="ZoneTexte 1153">
          <a:extLst>
            <a:ext uri="{FF2B5EF4-FFF2-40B4-BE49-F238E27FC236}">
              <a16:creationId xmlns:a16="http://schemas.microsoft.com/office/drawing/2014/main" id="{00000000-0008-0000-0100-000082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5" name="ZoneTexte 1154">
          <a:extLst>
            <a:ext uri="{FF2B5EF4-FFF2-40B4-BE49-F238E27FC236}">
              <a16:creationId xmlns:a16="http://schemas.microsoft.com/office/drawing/2014/main" id="{00000000-0008-0000-0100-000083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6" name="ZoneTexte 1155">
          <a:extLst>
            <a:ext uri="{FF2B5EF4-FFF2-40B4-BE49-F238E27FC236}">
              <a16:creationId xmlns:a16="http://schemas.microsoft.com/office/drawing/2014/main" id="{00000000-0008-0000-0100-000084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7" name="ZoneTexte 1156">
          <a:extLst>
            <a:ext uri="{FF2B5EF4-FFF2-40B4-BE49-F238E27FC236}">
              <a16:creationId xmlns:a16="http://schemas.microsoft.com/office/drawing/2014/main" id="{00000000-0008-0000-0100-000085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8" name="ZoneTexte 1157">
          <a:extLst>
            <a:ext uri="{FF2B5EF4-FFF2-40B4-BE49-F238E27FC236}">
              <a16:creationId xmlns:a16="http://schemas.microsoft.com/office/drawing/2014/main" id="{00000000-0008-0000-0100-000086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59" name="ZoneTexte 1158">
          <a:extLst>
            <a:ext uri="{FF2B5EF4-FFF2-40B4-BE49-F238E27FC236}">
              <a16:creationId xmlns:a16="http://schemas.microsoft.com/office/drawing/2014/main" id="{00000000-0008-0000-0100-000087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60" name="ZoneTexte 1159">
          <a:extLst>
            <a:ext uri="{FF2B5EF4-FFF2-40B4-BE49-F238E27FC236}">
              <a16:creationId xmlns:a16="http://schemas.microsoft.com/office/drawing/2014/main" id="{00000000-0008-0000-0100-000088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61" name="ZoneTexte 1160">
          <a:extLst>
            <a:ext uri="{FF2B5EF4-FFF2-40B4-BE49-F238E27FC236}">
              <a16:creationId xmlns:a16="http://schemas.microsoft.com/office/drawing/2014/main" id="{00000000-0008-0000-0100-000089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62" name="ZoneTexte 1161">
          <a:extLst>
            <a:ext uri="{FF2B5EF4-FFF2-40B4-BE49-F238E27FC236}">
              <a16:creationId xmlns:a16="http://schemas.microsoft.com/office/drawing/2014/main" id="{00000000-0008-0000-0100-00008A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63" name="ZoneTexte 1162">
          <a:extLst>
            <a:ext uri="{FF2B5EF4-FFF2-40B4-BE49-F238E27FC236}">
              <a16:creationId xmlns:a16="http://schemas.microsoft.com/office/drawing/2014/main" id="{00000000-0008-0000-0100-00008B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4" name="ZoneTexte 1163">
          <a:extLst>
            <a:ext uri="{FF2B5EF4-FFF2-40B4-BE49-F238E27FC236}">
              <a16:creationId xmlns:a16="http://schemas.microsoft.com/office/drawing/2014/main" id="{00000000-0008-0000-0100-00008C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5" name="ZoneTexte 1164">
          <a:extLst>
            <a:ext uri="{FF2B5EF4-FFF2-40B4-BE49-F238E27FC236}">
              <a16:creationId xmlns:a16="http://schemas.microsoft.com/office/drawing/2014/main" id="{00000000-0008-0000-0100-00008D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6" name="ZoneTexte 1165">
          <a:extLst>
            <a:ext uri="{FF2B5EF4-FFF2-40B4-BE49-F238E27FC236}">
              <a16:creationId xmlns:a16="http://schemas.microsoft.com/office/drawing/2014/main" id="{00000000-0008-0000-0100-00008E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7" name="ZoneTexte 1166">
          <a:extLst>
            <a:ext uri="{FF2B5EF4-FFF2-40B4-BE49-F238E27FC236}">
              <a16:creationId xmlns:a16="http://schemas.microsoft.com/office/drawing/2014/main" id="{00000000-0008-0000-0100-00008F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8" name="ZoneTexte 1167">
          <a:extLst>
            <a:ext uri="{FF2B5EF4-FFF2-40B4-BE49-F238E27FC236}">
              <a16:creationId xmlns:a16="http://schemas.microsoft.com/office/drawing/2014/main" id="{00000000-0008-0000-0100-000090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69" name="ZoneTexte 1168">
          <a:extLst>
            <a:ext uri="{FF2B5EF4-FFF2-40B4-BE49-F238E27FC236}">
              <a16:creationId xmlns:a16="http://schemas.microsoft.com/office/drawing/2014/main" id="{00000000-0008-0000-0100-000091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0" name="ZoneTexte 1169">
          <a:extLst>
            <a:ext uri="{FF2B5EF4-FFF2-40B4-BE49-F238E27FC236}">
              <a16:creationId xmlns:a16="http://schemas.microsoft.com/office/drawing/2014/main" id="{00000000-0008-0000-0100-000092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1" name="ZoneTexte 1170">
          <a:extLst>
            <a:ext uri="{FF2B5EF4-FFF2-40B4-BE49-F238E27FC236}">
              <a16:creationId xmlns:a16="http://schemas.microsoft.com/office/drawing/2014/main" id="{00000000-0008-0000-0100-000093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2" name="ZoneTexte 1171">
          <a:extLst>
            <a:ext uri="{FF2B5EF4-FFF2-40B4-BE49-F238E27FC236}">
              <a16:creationId xmlns:a16="http://schemas.microsoft.com/office/drawing/2014/main" id="{00000000-0008-0000-0100-000094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3" name="ZoneTexte 1172">
          <a:extLst>
            <a:ext uri="{FF2B5EF4-FFF2-40B4-BE49-F238E27FC236}">
              <a16:creationId xmlns:a16="http://schemas.microsoft.com/office/drawing/2014/main" id="{00000000-0008-0000-0100-000095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74" name="ZoneTexte 1173">
          <a:extLst>
            <a:ext uri="{FF2B5EF4-FFF2-40B4-BE49-F238E27FC236}">
              <a16:creationId xmlns:a16="http://schemas.microsoft.com/office/drawing/2014/main" id="{00000000-0008-0000-0100-000096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5" name="ZoneTexte 1174">
          <a:extLst>
            <a:ext uri="{FF2B5EF4-FFF2-40B4-BE49-F238E27FC236}">
              <a16:creationId xmlns:a16="http://schemas.microsoft.com/office/drawing/2014/main" id="{00000000-0008-0000-0100-000097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76" name="ZoneTexte 1175">
          <a:extLst>
            <a:ext uri="{FF2B5EF4-FFF2-40B4-BE49-F238E27FC236}">
              <a16:creationId xmlns:a16="http://schemas.microsoft.com/office/drawing/2014/main" id="{00000000-0008-0000-0100-000098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177" name="ZoneTexte 1176">
          <a:extLst>
            <a:ext uri="{FF2B5EF4-FFF2-40B4-BE49-F238E27FC236}">
              <a16:creationId xmlns:a16="http://schemas.microsoft.com/office/drawing/2014/main" id="{00000000-0008-0000-0100-000099040000}"/>
            </a:ext>
          </a:extLst>
        </xdr:cNvPr>
        <xdr:cNvSpPr txBox="1"/>
      </xdr:nvSpPr>
      <xdr:spPr>
        <a:xfrm>
          <a:off x="13506450" y="1397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78" name="ZoneTexte 1177">
          <a:extLst>
            <a:ext uri="{FF2B5EF4-FFF2-40B4-BE49-F238E27FC236}">
              <a16:creationId xmlns:a16="http://schemas.microsoft.com/office/drawing/2014/main" id="{00000000-0008-0000-0100-00009A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79" name="ZoneTexte 1178">
          <a:extLst>
            <a:ext uri="{FF2B5EF4-FFF2-40B4-BE49-F238E27FC236}">
              <a16:creationId xmlns:a16="http://schemas.microsoft.com/office/drawing/2014/main" id="{00000000-0008-0000-0100-00009B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0" name="ZoneTexte 1179">
          <a:extLst>
            <a:ext uri="{FF2B5EF4-FFF2-40B4-BE49-F238E27FC236}">
              <a16:creationId xmlns:a16="http://schemas.microsoft.com/office/drawing/2014/main" id="{00000000-0008-0000-0100-00009C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1" name="ZoneTexte 1180">
          <a:extLst>
            <a:ext uri="{FF2B5EF4-FFF2-40B4-BE49-F238E27FC236}">
              <a16:creationId xmlns:a16="http://schemas.microsoft.com/office/drawing/2014/main" id="{00000000-0008-0000-0100-00009D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2" name="ZoneTexte 1181">
          <a:extLst>
            <a:ext uri="{FF2B5EF4-FFF2-40B4-BE49-F238E27FC236}">
              <a16:creationId xmlns:a16="http://schemas.microsoft.com/office/drawing/2014/main" id="{00000000-0008-0000-0100-00009E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3" name="ZoneTexte 1182">
          <a:extLst>
            <a:ext uri="{FF2B5EF4-FFF2-40B4-BE49-F238E27FC236}">
              <a16:creationId xmlns:a16="http://schemas.microsoft.com/office/drawing/2014/main" id="{00000000-0008-0000-0100-00009F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4" name="ZoneTexte 1183">
          <a:extLst>
            <a:ext uri="{FF2B5EF4-FFF2-40B4-BE49-F238E27FC236}">
              <a16:creationId xmlns:a16="http://schemas.microsoft.com/office/drawing/2014/main" id="{00000000-0008-0000-0100-0000A0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5" name="ZoneTexte 1184">
          <a:extLst>
            <a:ext uri="{FF2B5EF4-FFF2-40B4-BE49-F238E27FC236}">
              <a16:creationId xmlns:a16="http://schemas.microsoft.com/office/drawing/2014/main" id="{00000000-0008-0000-0100-0000A1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6" name="ZoneTexte 1185">
          <a:extLst>
            <a:ext uri="{FF2B5EF4-FFF2-40B4-BE49-F238E27FC236}">
              <a16:creationId xmlns:a16="http://schemas.microsoft.com/office/drawing/2014/main" id="{00000000-0008-0000-0100-0000A2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187" name="ZoneTexte 1186">
          <a:extLst>
            <a:ext uri="{FF2B5EF4-FFF2-40B4-BE49-F238E27FC236}">
              <a16:creationId xmlns:a16="http://schemas.microsoft.com/office/drawing/2014/main" id="{00000000-0008-0000-0100-0000A3040000}"/>
            </a:ext>
          </a:extLst>
        </xdr:cNvPr>
        <xdr:cNvSpPr txBox="1"/>
      </xdr:nvSpPr>
      <xdr:spPr>
        <a:xfrm>
          <a:off x="13506450" y="142446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55</xdr:row>
      <xdr:rowOff>0</xdr:rowOff>
    </xdr:from>
    <xdr:ext cx="65" cy="172227"/>
    <xdr:sp macro="" textlink="">
      <xdr:nvSpPr>
        <xdr:cNvPr id="1188" name="ZoneTexte 1187">
          <a:extLst>
            <a:ext uri="{FF2B5EF4-FFF2-40B4-BE49-F238E27FC236}">
              <a16:creationId xmlns:a16="http://schemas.microsoft.com/office/drawing/2014/main" id="{00000000-0008-0000-0100-0000A4040000}"/>
            </a:ext>
          </a:extLst>
        </xdr:cNvPr>
        <xdr:cNvSpPr txBox="1"/>
      </xdr:nvSpPr>
      <xdr:spPr>
        <a:xfrm>
          <a:off x="23488650" y="21978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22</xdr:col>
      <xdr:colOff>0</xdr:colOff>
      <xdr:row>26</xdr:row>
      <xdr:rowOff>128587</xdr:rowOff>
    </xdr:from>
    <xdr:ext cx="65" cy="172227"/>
    <xdr:sp macro="" textlink="">
      <xdr:nvSpPr>
        <xdr:cNvPr id="2" name="ZoneTexte 1">
          <a:extLst>
            <a:ext uri="{FF2B5EF4-FFF2-40B4-BE49-F238E27FC236}">
              <a16:creationId xmlns:a16="http://schemas.microsoft.com/office/drawing/2014/main" id="{AB1BD4ED-79FE-4415-8888-EDC21E4C9D73}"/>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3" name="ZoneTexte 2">
          <a:extLst>
            <a:ext uri="{FF2B5EF4-FFF2-40B4-BE49-F238E27FC236}">
              <a16:creationId xmlns:a16="http://schemas.microsoft.com/office/drawing/2014/main" id="{5B09EBC8-E7DB-4161-ACF0-6BE9A169D9EF}"/>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4" name="ZoneTexte 3">
          <a:extLst>
            <a:ext uri="{FF2B5EF4-FFF2-40B4-BE49-F238E27FC236}">
              <a16:creationId xmlns:a16="http://schemas.microsoft.com/office/drawing/2014/main" id="{F5C0CC58-504A-4F7B-89C1-029ACAD1E59C}"/>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5" name="ZoneTexte 4">
          <a:extLst>
            <a:ext uri="{FF2B5EF4-FFF2-40B4-BE49-F238E27FC236}">
              <a16:creationId xmlns:a16="http://schemas.microsoft.com/office/drawing/2014/main" id="{BB65C005-85E4-4EC5-B2B9-F3AC565D68F8}"/>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6" name="ZoneTexte 5">
          <a:extLst>
            <a:ext uri="{FF2B5EF4-FFF2-40B4-BE49-F238E27FC236}">
              <a16:creationId xmlns:a16="http://schemas.microsoft.com/office/drawing/2014/main" id="{9602F9D1-7AC9-45DF-9885-276ECC7C0B7A}"/>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7" name="ZoneTexte 6">
          <a:extLst>
            <a:ext uri="{FF2B5EF4-FFF2-40B4-BE49-F238E27FC236}">
              <a16:creationId xmlns:a16="http://schemas.microsoft.com/office/drawing/2014/main" id="{FD7AEE61-F52D-403E-9F84-98F2387446D3}"/>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8" name="ZoneTexte 7">
          <a:extLst>
            <a:ext uri="{FF2B5EF4-FFF2-40B4-BE49-F238E27FC236}">
              <a16:creationId xmlns:a16="http://schemas.microsoft.com/office/drawing/2014/main" id="{1B32095D-9CE7-4876-87F2-F2CDF43E712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9" name="ZoneTexte 8">
          <a:extLst>
            <a:ext uri="{FF2B5EF4-FFF2-40B4-BE49-F238E27FC236}">
              <a16:creationId xmlns:a16="http://schemas.microsoft.com/office/drawing/2014/main" id="{8C8C6523-DAC9-4D88-A79B-0BA3387E0A05}"/>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10" name="ZoneTexte 9">
          <a:extLst>
            <a:ext uri="{FF2B5EF4-FFF2-40B4-BE49-F238E27FC236}">
              <a16:creationId xmlns:a16="http://schemas.microsoft.com/office/drawing/2014/main" id="{B9929237-0E31-4850-9001-03EB775B7DA4}"/>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11" name="ZoneTexte 10">
          <a:extLst>
            <a:ext uri="{FF2B5EF4-FFF2-40B4-BE49-F238E27FC236}">
              <a16:creationId xmlns:a16="http://schemas.microsoft.com/office/drawing/2014/main" id="{65B69EBA-CFFE-4569-B1F0-72DE9B5541A6}"/>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12" name="ZoneTexte 11">
          <a:extLst>
            <a:ext uri="{FF2B5EF4-FFF2-40B4-BE49-F238E27FC236}">
              <a16:creationId xmlns:a16="http://schemas.microsoft.com/office/drawing/2014/main" id="{D438B996-EEDB-46F5-8766-DFC0C787FC3A}"/>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13" name="ZoneTexte 12">
          <a:extLst>
            <a:ext uri="{FF2B5EF4-FFF2-40B4-BE49-F238E27FC236}">
              <a16:creationId xmlns:a16="http://schemas.microsoft.com/office/drawing/2014/main" id="{4E066F24-177E-4185-9927-8153B0DF77F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14" name="ZoneTexte 13">
          <a:extLst>
            <a:ext uri="{FF2B5EF4-FFF2-40B4-BE49-F238E27FC236}">
              <a16:creationId xmlns:a16="http://schemas.microsoft.com/office/drawing/2014/main" id="{5B6C6B5B-8116-4B32-972B-5A5123313D30}"/>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15" name="ZoneTexte 14">
          <a:extLst>
            <a:ext uri="{FF2B5EF4-FFF2-40B4-BE49-F238E27FC236}">
              <a16:creationId xmlns:a16="http://schemas.microsoft.com/office/drawing/2014/main" id="{B65FA57A-AEA9-4C90-BBFA-2B833FF76A4A}"/>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16" name="ZoneTexte 15">
          <a:extLst>
            <a:ext uri="{FF2B5EF4-FFF2-40B4-BE49-F238E27FC236}">
              <a16:creationId xmlns:a16="http://schemas.microsoft.com/office/drawing/2014/main" id="{95BAF11E-8095-45B9-8E26-A26FF7F044D3}"/>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17" name="ZoneTexte 16">
          <a:extLst>
            <a:ext uri="{FF2B5EF4-FFF2-40B4-BE49-F238E27FC236}">
              <a16:creationId xmlns:a16="http://schemas.microsoft.com/office/drawing/2014/main" id="{71C525C2-A181-4C1D-B646-9A35610DDBF3}"/>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18" name="ZoneTexte 17">
          <a:extLst>
            <a:ext uri="{FF2B5EF4-FFF2-40B4-BE49-F238E27FC236}">
              <a16:creationId xmlns:a16="http://schemas.microsoft.com/office/drawing/2014/main" id="{3CFA9FA7-9577-4447-88CC-9EB618475D45}"/>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19" name="ZoneTexte 18">
          <a:extLst>
            <a:ext uri="{FF2B5EF4-FFF2-40B4-BE49-F238E27FC236}">
              <a16:creationId xmlns:a16="http://schemas.microsoft.com/office/drawing/2014/main" id="{277F06F7-5A83-4A6F-B268-55C760E6DA14}"/>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0</xdr:rowOff>
    </xdr:from>
    <xdr:ext cx="65" cy="172227"/>
    <xdr:sp macro="" textlink="">
      <xdr:nvSpPr>
        <xdr:cNvPr id="20" name="ZoneTexte 19">
          <a:extLst>
            <a:ext uri="{FF2B5EF4-FFF2-40B4-BE49-F238E27FC236}">
              <a16:creationId xmlns:a16="http://schemas.microsoft.com/office/drawing/2014/main" id="{0B1254E9-E250-4B0B-95D1-9827DBE165B9}"/>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0</xdr:rowOff>
    </xdr:from>
    <xdr:ext cx="65" cy="172227"/>
    <xdr:sp macro="" textlink="">
      <xdr:nvSpPr>
        <xdr:cNvPr id="21" name="ZoneTexte 20">
          <a:extLst>
            <a:ext uri="{FF2B5EF4-FFF2-40B4-BE49-F238E27FC236}">
              <a16:creationId xmlns:a16="http://schemas.microsoft.com/office/drawing/2014/main" id="{43D444DB-5388-42DA-A260-4032FF92F807}"/>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0</xdr:rowOff>
    </xdr:from>
    <xdr:ext cx="65" cy="172227"/>
    <xdr:sp macro="" textlink="">
      <xdr:nvSpPr>
        <xdr:cNvPr id="22" name="ZoneTexte 21">
          <a:extLst>
            <a:ext uri="{FF2B5EF4-FFF2-40B4-BE49-F238E27FC236}">
              <a16:creationId xmlns:a16="http://schemas.microsoft.com/office/drawing/2014/main" id="{2B3C9EFC-CA80-46E2-B08D-7E06E0F478FA}"/>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23" name="ZoneTexte 22">
          <a:extLst>
            <a:ext uri="{FF2B5EF4-FFF2-40B4-BE49-F238E27FC236}">
              <a16:creationId xmlns:a16="http://schemas.microsoft.com/office/drawing/2014/main" id="{FBD63410-D9EA-4060-AD32-60B6F8BA6301}"/>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0</xdr:rowOff>
    </xdr:from>
    <xdr:ext cx="65" cy="172227"/>
    <xdr:sp macro="" textlink="">
      <xdr:nvSpPr>
        <xdr:cNvPr id="24" name="ZoneTexte 23">
          <a:extLst>
            <a:ext uri="{FF2B5EF4-FFF2-40B4-BE49-F238E27FC236}">
              <a16:creationId xmlns:a16="http://schemas.microsoft.com/office/drawing/2014/main" id="{A4110314-8EEC-4D18-BAF9-6BD0B87A9E7F}"/>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25" name="ZoneTexte 24">
          <a:extLst>
            <a:ext uri="{FF2B5EF4-FFF2-40B4-BE49-F238E27FC236}">
              <a16:creationId xmlns:a16="http://schemas.microsoft.com/office/drawing/2014/main" id="{9E475E2D-C3AC-439E-AF41-2D7BC4043B84}"/>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26" name="ZoneTexte 25">
          <a:extLst>
            <a:ext uri="{FF2B5EF4-FFF2-40B4-BE49-F238E27FC236}">
              <a16:creationId xmlns:a16="http://schemas.microsoft.com/office/drawing/2014/main" id="{A8CD9D33-99E4-4796-8E65-AFA8FC3AD64F}"/>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27" name="ZoneTexte 26">
          <a:extLst>
            <a:ext uri="{FF2B5EF4-FFF2-40B4-BE49-F238E27FC236}">
              <a16:creationId xmlns:a16="http://schemas.microsoft.com/office/drawing/2014/main" id="{906871AE-BD71-42AB-A14B-7A9EA2C86A4A}"/>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28" name="ZoneTexte 27">
          <a:extLst>
            <a:ext uri="{FF2B5EF4-FFF2-40B4-BE49-F238E27FC236}">
              <a16:creationId xmlns:a16="http://schemas.microsoft.com/office/drawing/2014/main" id="{59AC4916-7FEA-43F0-A4F9-2112A4FB66A4}"/>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29" name="ZoneTexte 28">
          <a:extLst>
            <a:ext uri="{FF2B5EF4-FFF2-40B4-BE49-F238E27FC236}">
              <a16:creationId xmlns:a16="http://schemas.microsoft.com/office/drawing/2014/main" id="{548CDB1D-D304-400F-849B-51E8EA5F42B6}"/>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0" name="ZoneTexte 29">
          <a:extLst>
            <a:ext uri="{FF2B5EF4-FFF2-40B4-BE49-F238E27FC236}">
              <a16:creationId xmlns:a16="http://schemas.microsoft.com/office/drawing/2014/main" id="{39D85EC0-7FE7-42C7-84C7-3E261629CE1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1" name="ZoneTexte 30">
          <a:extLst>
            <a:ext uri="{FF2B5EF4-FFF2-40B4-BE49-F238E27FC236}">
              <a16:creationId xmlns:a16="http://schemas.microsoft.com/office/drawing/2014/main" id="{069E3818-799F-403A-8EF8-85EAC6C4DECB}"/>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2" name="ZoneTexte 31">
          <a:extLst>
            <a:ext uri="{FF2B5EF4-FFF2-40B4-BE49-F238E27FC236}">
              <a16:creationId xmlns:a16="http://schemas.microsoft.com/office/drawing/2014/main" id="{9FF141E5-A933-4CF8-95EB-A57756A4646D}"/>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33" name="ZoneTexte 32">
          <a:extLst>
            <a:ext uri="{FF2B5EF4-FFF2-40B4-BE49-F238E27FC236}">
              <a16:creationId xmlns:a16="http://schemas.microsoft.com/office/drawing/2014/main" id="{951BCC87-3385-495C-8E43-C8C7D7A8DD99}"/>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34" name="ZoneTexte 33">
          <a:extLst>
            <a:ext uri="{FF2B5EF4-FFF2-40B4-BE49-F238E27FC236}">
              <a16:creationId xmlns:a16="http://schemas.microsoft.com/office/drawing/2014/main" id="{622DAE0F-0215-4D1B-81B1-AF4D3C8352F1}"/>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35" name="ZoneTexte 34">
          <a:extLst>
            <a:ext uri="{FF2B5EF4-FFF2-40B4-BE49-F238E27FC236}">
              <a16:creationId xmlns:a16="http://schemas.microsoft.com/office/drawing/2014/main" id="{39F10D44-8976-4F1C-9B29-54C4EAD89783}"/>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6" name="ZoneTexte 35">
          <a:extLst>
            <a:ext uri="{FF2B5EF4-FFF2-40B4-BE49-F238E27FC236}">
              <a16:creationId xmlns:a16="http://schemas.microsoft.com/office/drawing/2014/main" id="{BC5E6615-50BF-4731-84FA-88E985A78DB4}"/>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7" name="ZoneTexte 36">
          <a:extLst>
            <a:ext uri="{FF2B5EF4-FFF2-40B4-BE49-F238E27FC236}">
              <a16:creationId xmlns:a16="http://schemas.microsoft.com/office/drawing/2014/main" id="{D02E9990-BF40-4573-8C4B-7DB2B31101A3}"/>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38" name="ZoneTexte 37">
          <a:extLst>
            <a:ext uri="{FF2B5EF4-FFF2-40B4-BE49-F238E27FC236}">
              <a16:creationId xmlns:a16="http://schemas.microsoft.com/office/drawing/2014/main" id="{70625C5E-D04C-411C-834B-51C8BBF853F8}"/>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39" name="ZoneTexte 38">
          <a:extLst>
            <a:ext uri="{FF2B5EF4-FFF2-40B4-BE49-F238E27FC236}">
              <a16:creationId xmlns:a16="http://schemas.microsoft.com/office/drawing/2014/main" id="{A669B769-14D5-4C4F-901C-A20C6B01AB68}"/>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0</xdr:rowOff>
    </xdr:from>
    <xdr:ext cx="65" cy="172227"/>
    <xdr:sp macro="" textlink="">
      <xdr:nvSpPr>
        <xdr:cNvPr id="40" name="ZoneTexte 39">
          <a:extLst>
            <a:ext uri="{FF2B5EF4-FFF2-40B4-BE49-F238E27FC236}">
              <a16:creationId xmlns:a16="http://schemas.microsoft.com/office/drawing/2014/main" id="{BDB34478-52EF-442E-8FB1-92527F7F3E57}"/>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27</xdr:row>
      <xdr:rowOff>128587</xdr:rowOff>
    </xdr:from>
    <xdr:ext cx="65" cy="172227"/>
    <xdr:sp macro="" textlink="">
      <xdr:nvSpPr>
        <xdr:cNvPr id="41" name="ZoneTexte 40">
          <a:extLst>
            <a:ext uri="{FF2B5EF4-FFF2-40B4-BE49-F238E27FC236}">
              <a16:creationId xmlns:a16="http://schemas.microsoft.com/office/drawing/2014/main" id="{4BF6B951-2EE0-4443-BC88-07E641944F57}"/>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2" name="ZoneTexte 41">
          <a:extLst>
            <a:ext uri="{FF2B5EF4-FFF2-40B4-BE49-F238E27FC236}">
              <a16:creationId xmlns:a16="http://schemas.microsoft.com/office/drawing/2014/main" id="{C8CA0B11-86A2-4652-B111-4700AB00EC9B}"/>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3" name="ZoneTexte 42">
          <a:extLst>
            <a:ext uri="{FF2B5EF4-FFF2-40B4-BE49-F238E27FC236}">
              <a16:creationId xmlns:a16="http://schemas.microsoft.com/office/drawing/2014/main" id="{44608884-85D1-4882-A0B5-F2687B46FCC9}"/>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4" name="ZoneTexte 43">
          <a:extLst>
            <a:ext uri="{FF2B5EF4-FFF2-40B4-BE49-F238E27FC236}">
              <a16:creationId xmlns:a16="http://schemas.microsoft.com/office/drawing/2014/main" id="{6906BB53-06C4-4EB4-86BE-273A4FF670C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5" name="ZoneTexte 44">
          <a:extLst>
            <a:ext uri="{FF2B5EF4-FFF2-40B4-BE49-F238E27FC236}">
              <a16:creationId xmlns:a16="http://schemas.microsoft.com/office/drawing/2014/main" id="{328CC81F-9209-46D8-9739-28FEAB39D051}"/>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6" name="ZoneTexte 45">
          <a:extLst>
            <a:ext uri="{FF2B5EF4-FFF2-40B4-BE49-F238E27FC236}">
              <a16:creationId xmlns:a16="http://schemas.microsoft.com/office/drawing/2014/main" id="{76C5DAC5-46CF-4B3F-8507-9B86C1B59681}"/>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7" name="ZoneTexte 46">
          <a:extLst>
            <a:ext uri="{FF2B5EF4-FFF2-40B4-BE49-F238E27FC236}">
              <a16:creationId xmlns:a16="http://schemas.microsoft.com/office/drawing/2014/main" id="{87BBBF94-35CB-4C3F-8BD4-0AB7E80C4D25}"/>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8" name="ZoneTexte 47">
          <a:extLst>
            <a:ext uri="{FF2B5EF4-FFF2-40B4-BE49-F238E27FC236}">
              <a16:creationId xmlns:a16="http://schemas.microsoft.com/office/drawing/2014/main" id="{8313D6F8-9558-488F-B0AC-EC5D55DDE898}"/>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26</xdr:row>
      <xdr:rowOff>128587</xdr:rowOff>
    </xdr:from>
    <xdr:ext cx="65" cy="172227"/>
    <xdr:sp macro="" textlink="">
      <xdr:nvSpPr>
        <xdr:cNvPr id="49" name="ZoneTexte 48">
          <a:extLst>
            <a:ext uri="{FF2B5EF4-FFF2-40B4-BE49-F238E27FC236}">
              <a16:creationId xmlns:a16="http://schemas.microsoft.com/office/drawing/2014/main" id="{284165E2-8008-4EA4-B56A-99270173803F}"/>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50" name="ZoneTexte 49">
          <a:extLst>
            <a:ext uri="{FF2B5EF4-FFF2-40B4-BE49-F238E27FC236}">
              <a16:creationId xmlns:a16="http://schemas.microsoft.com/office/drawing/2014/main" id="{E473CADC-7C2E-401F-8C55-5AF2C9CE8F6C}"/>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51" name="ZoneTexte 50">
          <a:extLst>
            <a:ext uri="{FF2B5EF4-FFF2-40B4-BE49-F238E27FC236}">
              <a16:creationId xmlns:a16="http://schemas.microsoft.com/office/drawing/2014/main" id="{E78BD5E5-4FA9-4BF6-854E-8E7132B1D624}"/>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52" name="ZoneTexte 51">
          <a:extLst>
            <a:ext uri="{FF2B5EF4-FFF2-40B4-BE49-F238E27FC236}">
              <a16:creationId xmlns:a16="http://schemas.microsoft.com/office/drawing/2014/main" id="{0673650A-0DFD-4E5A-9838-BF3AC433B7B8}"/>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53" name="ZoneTexte 52">
          <a:extLst>
            <a:ext uri="{FF2B5EF4-FFF2-40B4-BE49-F238E27FC236}">
              <a16:creationId xmlns:a16="http://schemas.microsoft.com/office/drawing/2014/main" id="{FBB575AA-1953-485E-AC0A-9FF1992D6E17}"/>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54" name="ZoneTexte 53">
          <a:extLst>
            <a:ext uri="{FF2B5EF4-FFF2-40B4-BE49-F238E27FC236}">
              <a16:creationId xmlns:a16="http://schemas.microsoft.com/office/drawing/2014/main" id="{270B9191-2D33-4500-9470-27F4774B7F09}"/>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55" name="ZoneTexte 54">
          <a:extLst>
            <a:ext uri="{FF2B5EF4-FFF2-40B4-BE49-F238E27FC236}">
              <a16:creationId xmlns:a16="http://schemas.microsoft.com/office/drawing/2014/main" id="{03BF2D34-F796-42F0-A05B-6A4D13ED318C}"/>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56" name="ZoneTexte 55">
          <a:extLst>
            <a:ext uri="{FF2B5EF4-FFF2-40B4-BE49-F238E27FC236}">
              <a16:creationId xmlns:a16="http://schemas.microsoft.com/office/drawing/2014/main" id="{B0C6E9E6-6AF8-429B-B6BF-DE51308DFC50}"/>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57" name="ZoneTexte 56">
          <a:extLst>
            <a:ext uri="{FF2B5EF4-FFF2-40B4-BE49-F238E27FC236}">
              <a16:creationId xmlns:a16="http://schemas.microsoft.com/office/drawing/2014/main" id="{BA8D736B-0657-4308-A016-1707D206E14E}"/>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58" name="ZoneTexte 57">
          <a:extLst>
            <a:ext uri="{FF2B5EF4-FFF2-40B4-BE49-F238E27FC236}">
              <a16:creationId xmlns:a16="http://schemas.microsoft.com/office/drawing/2014/main" id="{71459683-2324-411B-BC09-44C9F7948F6D}"/>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59" name="ZoneTexte 58">
          <a:extLst>
            <a:ext uri="{FF2B5EF4-FFF2-40B4-BE49-F238E27FC236}">
              <a16:creationId xmlns:a16="http://schemas.microsoft.com/office/drawing/2014/main" id="{E6C80437-CCB7-4F53-B034-C0B7384163FA}"/>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60" name="ZoneTexte 59">
          <a:extLst>
            <a:ext uri="{FF2B5EF4-FFF2-40B4-BE49-F238E27FC236}">
              <a16:creationId xmlns:a16="http://schemas.microsoft.com/office/drawing/2014/main" id="{33A9AB11-960D-45FA-B4D0-0EDEA6792842}"/>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61" name="ZoneTexte 60">
          <a:extLst>
            <a:ext uri="{FF2B5EF4-FFF2-40B4-BE49-F238E27FC236}">
              <a16:creationId xmlns:a16="http://schemas.microsoft.com/office/drawing/2014/main" id="{232FABFB-97D0-426E-B84A-A51A721A37C5}"/>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62" name="ZoneTexte 61">
          <a:extLst>
            <a:ext uri="{FF2B5EF4-FFF2-40B4-BE49-F238E27FC236}">
              <a16:creationId xmlns:a16="http://schemas.microsoft.com/office/drawing/2014/main" id="{19170D88-838A-4021-9F88-AE4B03D5C2F8}"/>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63" name="ZoneTexte 62">
          <a:extLst>
            <a:ext uri="{FF2B5EF4-FFF2-40B4-BE49-F238E27FC236}">
              <a16:creationId xmlns:a16="http://schemas.microsoft.com/office/drawing/2014/main" id="{C2F650A9-4A53-4415-A25B-DA134D9C634A}"/>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64" name="ZoneTexte 63">
          <a:extLst>
            <a:ext uri="{FF2B5EF4-FFF2-40B4-BE49-F238E27FC236}">
              <a16:creationId xmlns:a16="http://schemas.microsoft.com/office/drawing/2014/main" id="{8E2BCC27-6FAB-4C7F-8A54-34F1E31E0CA3}"/>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65" name="ZoneTexte 64">
          <a:extLst>
            <a:ext uri="{FF2B5EF4-FFF2-40B4-BE49-F238E27FC236}">
              <a16:creationId xmlns:a16="http://schemas.microsoft.com/office/drawing/2014/main" id="{F2B017C4-F95E-491F-A9DC-52A31C9B9F0A}"/>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66" name="ZoneTexte 65">
          <a:extLst>
            <a:ext uri="{FF2B5EF4-FFF2-40B4-BE49-F238E27FC236}">
              <a16:creationId xmlns:a16="http://schemas.microsoft.com/office/drawing/2014/main" id="{FC76C85D-DC1D-4ACC-BCE1-E1C9994E57A2}"/>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67" name="ZoneTexte 66">
          <a:extLst>
            <a:ext uri="{FF2B5EF4-FFF2-40B4-BE49-F238E27FC236}">
              <a16:creationId xmlns:a16="http://schemas.microsoft.com/office/drawing/2014/main" id="{AA37443A-D957-4D3C-912A-24328D7EC378}"/>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0</xdr:rowOff>
    </xdr:from>
    <xdr:ext cx="65" cy="172227"/>
    <xdr:sp macro="" textlink="">
      <xdr:nvSpPr>
        <xdr:cNvPr id="68" name="ZoneTexte 67">
          <a:extLst>
            <a:ext uri="{FF2B5EF4-FFF2-40B4-BE49-F238E27FC236}">
              <a16:creationId xmlns:a16="http://schemas.microsoft.com/office/drawing/2014/main" id="{57453C09-AD65-465C-AB35-911792038D0C}"/>
            </a:ext>
          </a:extLst>
        </xdr:cNvPr>
        <xdr:cNvSpPr txBox="1"/>
      </xdr:nvSpPr>
      <xdr:spPr>
        <a:xfrm>
          <a:off x="15430500" y="2366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0</xdr:rowOff>
    </xdr:from>
    <xdr:ext cx="65" cy="172227"/>
    <xdr:sp macro="" textlink="">
      <xdr:nvSpPr>
        <xdr:cNvPr id="69" name="ZoneTexte 68">
          <a:extLst>
            <a:ext uri="{FF2B5EF4-FFF2-40B4-BE49-F238E27FC236}">
              <a16:creationId xmlns:a16="http://schemas.microsoft.com/office/drawing/2014/main" id="{F60307CF-046E-4A00-BCF2-3522EBF9B748}"/>
            </a:ext>
          </a:extLst>
        </xdr:cNvPr>
        <xdr:cNvSpPr txBox="1"/>
      </xdr:nvSpPr>
      <xdr:spPr>
        <a:xfrm>
          <a:off x="15430500" y="2366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0</xdr:rowOff>
    </xdr:from>
    <xdr:ext cx="65" cy="172227"/>
    <xdr:sp macro="" textlink="">
      <xdr:nvSpPr>
        <xdr:cNvPr id="70" name="ZoneTexte 69">
          <a:extLst>
            <a:ext uri="{FF2B5EF4-FFF2-40B4-BE49-F238E27FC236}">
              <a16:creationId xmlns:a16="http://schemas.microsoft.com/office/drawing/2014/main" id="{D12FC5E8-BA71-4B13-B99A-0AF9E3F71D6F}"/>
            </a:ext>
          </a:extLst>
        </xdr:cNvPr>
        <xdr:cNvSpPr txBox="1"/>
      </xdr:nvSpPr>
      <xdr:spPr>
        <a:xfrm>
          <a:off x="15430500" y="2366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71" name="ZoneTexte 70">
          <a:extLst>
            <a:ext uri="{FF2B5EF4-FFF2-40B4-BE49-F238E27FC236}">
              <a16:creationId xmlns:a16="http://schemas.microsoft.com/office/drawing/2014/main" id="{B45C600E-354D-402F-8B5D-3C641FB5C2F4}"/>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0</xdr:rowOff>
    </xdr:from>
    <xdr:ext cx="65" cy="172227"/>
    <xdr:sp macro="" textlink="">
      <xdr:nvSpPr>
        <xdr:cNvPr id="72" name="ZoneTexte 71">
          <a:extLst>
            <a:ext uri="{FF2B5EF4-FFF2-40B4-BE49-F238E27FC236}">
              <a16:creationId xmlns:a16="http://schemas.microsoft.com/office/drawing/2014/main" id="{6FBC2C94-549D-4EE7-A737-B1AEF9487E3F}"/>
            </a:ext>
          </a:extLst>
        </xdr:cNvPr>
        <xdr:cNvSpPr txBox="1"/>
      </xdr:nvSpPr>
      <xdr:spPr>
        <a:xfrm>
          <a:off x="15430500" y="2366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73" name="ZoneTexte 72">
          <a:extLst>
            <a:ext uri="{FF2B5EF4-FFF2-40B4-BE49-F238E27FC236}">
              <a16:creationId xmlns:a16="http://schemas.microsoft.com/office/drawing/2014/main" id="{2DF8ABBB-FA94-451C-98F5-7196952F5D65}"/>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74" name="ZoneTexte 73">
          <a:extLst>
            <a:ext uri="{FF2B5EF4-FFF2-40B4-BE49-F238E27FC236}">
              <a16:creationId xmlns:a16="http://schemas.microsoft.com/office/drawing/2014/main" id="{7CE456E2-27BB-4528-8A9F-7A8A102EEA92}"/>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75" name="ZoneTexte 74">
          <a:extLst>
            <a:ext uri="{FF2B5EF4-FFF2-40B4-BE49-F238E27FC236}">
              <a16:creationId xmlns:a16="http://schemas.microsoft.com/office/drawing/2014/main" id="{581E9ABB-E90B-40B0-9E7A-F5624260D5D8}"/>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76" name="ZoneTexte 75">
          <a:extLst>
            <a:ext uri="{FF2B5EF4-FFF2-40B4-BE49-F238E27FC236}">
              <a16:creationId xmlns:a16="http://schemas.microsoft.com/office/drawing/2014/main" id="{10FEBE60-5328-43C7-9014-FD7DAA0CE334}"/>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77" name="ZoneTexte 76">
          <a:extLst>
            <a:ext uri="{FF2B5EF4-FFF2-40B4-BE49-F238E27FC236}">
              <a16:creationId xmlns:a16="http://schemas.microsoft.com/office/drawing/2014/main" id="{E0DC2839-3CD1-4FD3-8A4E-28A92D923346}"/>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78" name="ZoneTexte 77">
          <a:extLst>
            <a:ext uri="{FF2B5EF4-FFF2-40B4-BE49-F238E27FC236}">
              <a16:creationId xmlns:a16="http://schemas.microsoft.com/office/drawing/2014/main" id="{8F5376BE-F5AF-449F-810D-17CCA7C834BF}"/>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79" name="ZoneTexte 78">
          <a:extLst>
            <a:ext uri="{FF2B5EF4-FFF2-40B4-BE49-F238E27FC236}">
              <a16:creationId xmlns:a16="http://schemas.microsoft.com/office/drawing/2014/main" id="{2B09F107-2811-42C8-B924-E1A59A2FE0DD}"/>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80" name="ZoneTexte 79">
          <a:extLst>
            <a:ext uri="{FF2B5EF4-FFF2-40B4-BE49-F238E27FC236}">
              <a16:creationId xmlns:a16="http://schemas.microsoft.com/office/drawing/2014/main" id="{9D0284D8-B30A-46B2-9DAD-6D8915F36436}"/>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81" name="ZoneTexte 80">
          <a:extLst>
            <a:ext uri="{FF2B5EF4-FFF2-40B4-BE49-F238E27FC236}">
              <a16:creationId xmlns:a16="http://schemas.microsoft.com/office/drawing/2014/main" id="{716CD60E-5566-4F5F-AD79-C806B23B8CFA}"/>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82" name="ZoneTexte 81">
          <a:extLst>
            <a:ext uri="{FF2B5EF4-FFF2-40B4-BE49-F238E27FC236}">
              <a16:creationId xmlns:a16="http://schemas.microsoft.com/office/drawing/2014/main" id="{58EE3C33-DCD8-4FA0-83C6-0A4D63021FF5}"/>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83" name="ZoneTexte 82">
          <a:extLst>
            <a:ext uri="{FF2B5EF4-FFF2-40B4-BE49-F238E27FC236}">
              <a16:creationId xmlns:a16="http://schemas.microsoft.com/office/drawing/2014/main" id="{F974D1C5-7FE2-4028-8B19-526952BC9323}"/>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84" name="ZoneTexte 83">
          <a:extLst>
            <a:ext uri="{FF2B5EF4-FFF2-40B4-BE49-F238E27FC236}">
              <a16:creationId xmlns:a16="http://schemas.microsoft.com/office/drawing/2014/main" id="{CF187257-04A9-47E4-A137-398B4E50B63E}"/>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85" name="ZoneTexte 84">
          <a:extLst>
            <a:ext uri="{FF2B5EF4-FFF2-40B4-BE49-F238E27FC236}">
              <a16:creationId xmlns:a16="http://schemas.microsoft.com/office/drawing/2014/main" id="{73F31AB1-BC5F-4AEA-AC8A-3976E5A58DA5}"/>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86" name="ZoneTexte 85">
          <a:extLst>
            <a:ext uri="{FF2B5EF4-FFF2-40B4-BE49-F238E27FC236}">
              <a16:creationId xmlns:a16="http://schemas.microsoft.com/office/drawing/2014/main" id="{EECEAACB-7DA9-4D15-868E-F3A4277A2FCA}"/>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87" name="ZoneTexte 86">
          <a:extLst>
            <a:ext uri="{FF2B5EF4-FFF2-40B4-BE49-F238E27FC236}">
              <a16:creationId xmlns:a16="http://schemas.microsoft.com/office/drawing/2014/main" id="{35F72400-6DCC-4C7C-8D6A-E299A54241C9}"/>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0</xdr:rowOff>
    </xdr:from>
    <xdr:ext cx="65" cy="172227"/>
    <xdr:sp macro="" textlink="">
      <xdr:nvSpPr>
        <xdr:cNvPr id="88" name="ZoneTexte 87">
          <a:extLst>
            <a:ext uri="{FF2B5EF4-FFF2-40B4-BE49-F238E27FC236}">
              <a16:creationId xmlns:a16="http://schemas.microsoft.com/office/drawing/2014/main" id="{594D94CC-F020-4895-BE28-8DC0414FE2AF}"/>
            </a:ext>
          </a:extLst>
        </xdr:cNvPr>
        <xdr:cNvSpPr txBox="1"/>
      </xdr:nvSpPr>
      <xdr:spPr>
        <a:xfrm>
          <a:off x="15430500" y="2342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89</xdr:row>
      <xdr:rowOff>128587</xdr:rowOff>
    </xdr:from>
    <xdr:ext cx="65" cy="172227"/>
    <xdr:sp macro="" textlink="">
      <xdr:nvSpPr>
        <xdr:cNvPr id="89" name="ZoneTexte 88">
          <a:extLst>
            <a:ext uri="{FF2B5EF4-FFF2-40B4-BE49-F238E27FC236}">
              <a16:creationId xmlns:a16="http://schemas.microsoft.com/office/drawing/2014/main" id="{92870EDA-D3EB-4AC4-A2B8-0C647DABB033}"/>
            </a:ext>
          </a:extLst>
        </xdr:cNvPr>
        <xdr:cNvSpPr txBox="1"/>
      </xdr:nvSpPr>
      <xdr:spPr>
        <a:xfrm>
          <a:off x="15430500" y="2378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0" name="ZoneTexte 89">
          <a:extLst>
            <a:ext uri="{FF2B5EF4-FFF2-40B4-BE49-F238E27FC236}">
              <a16:creationId xmlns:a16="http://schemas.microsoft.com/office/drawing/2014/main" id="{6AB26A76-03E4-4F3D-BBDE-DF052D469D7C}"/>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1" name="ZoneTexte 90">
          <a:extLst>
            <a:ext uri="{FF2B5EF4-FFF2-40B4-BE49-F238E27FC236}">
              <a16:creationId xmlns:a16="http://schemas.microsoft.com/office/drawing/2014/main" id="{AFC7C1C0-9571-4DDF-B21C-91A76DC09AC2}"/>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2" name="ZoneTexte 91">
          <a:extLst>
            <a:ext uri="{FF2B5EF4-FFF2-40B4-BE49-F238E27FC236}">
              <a16:creationId xmlns:a16="http://schemas.microsoft.com/office/drawing/2014/main" id="{11CD7B86-0FF8-411C-9DC2-5B4282D3249A}"/>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3" name="ZoneTexte 92">
          <a:extLst>
            <a:ext uri="{FF2B5EF4-FFF2-40B4-BE49-F238E27FC236}">
              <a16:creationId xmlns:a16="http://schemas.microsoft.com/office/drawing/2014/main" id="{9281A944-0D5A-4575-AE3F-2D86EE774E4D}"/>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4" name="ZoneTexte 93">
          <a:extLst>
            <a:ext uri="{FF2B5EF4-FFF2-40B4-BE49-F238E27FC236}">
              <a16:creationId xmlns:a16="http://schemas.microsoft.com/office/drawing/2014/main" id="{C96AB081-FD3F-4CE5-B58B-E77147068257}"/>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5" name="ZoneTexte 94">
          <a:extLst>
            <a:ext uri="{FF2B5EF4-FFF2-40B4-BE49-F238E27FC236}">
              <a16:creationId xmlns:a16="http://schemas.microsoft.com/office/drawing/2014/main" id="{092F86B8-6095-4DC5-90A5-D766E426CD25}"/>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6" name="ZoneTexte 95">
          <a:extLst>
            <a:ext uri="{FF2B5EF4-FFF2-40B4-BE49-F238E27FC236}">
              <a16:creationId xmlns:a16="http://schemas.microsoft.com/office/drawing/2014/main" id="{7E503721-40F2-4711-87A3-0AF22C7E8EEF}"/>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16</xdr:col>
      <xdr:colOff>0</xdr:colOff>
      <xdr:row>88</xdr:row>
      <xdr:rowOff>128587</xdr:rowOff>
    </xdr:from>
    <xdr:ext cx="65" cy="172227"/>
    <xdr:sp macro="" textlink="">
      <xdr:nvSpPr>
        <xdr:cNvPr id="97" name="ZoneTexte 96">
          <a:extLst>
            <a:ext uri="{FF2B5EF4-FFF2-40B4-BE49-F238E27FC236}">
              <a16:creationId xmlns:a16="http://schemas.microsoft.com/office/drawing/2014/main" id="{76C58BC4-1692-4C4C-9B32-4413BD3FB4B1}"/>
            </a:ext>
          </a:extLst>
        </xdr:cNvPr>
        <xdr:cNvSpPr txBox="1"/>
      </xdr:nvSpPr>
      <xdr:spPr>
        <a:xfrm>
          <a:off x="15430500" y="23550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98" name="ZoneTexte 97">
          <a:extLst>
            <a:ext uri="{FF2B5EF4-FFF2-40B4-BE49-F238E27FC236}">
              <a16:creationId xmlns:a16="http://schemas.microsoft.com/office/drawing/2014/main" id="{B0C232A2-A5F0-49C5-91B0-02F74C252503}"/>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99" name="ZoneTexte 98">
          <a:extLst>
            <a:ext uri="{FF2B5EF4-FFF2-40B4-BE49-F238E27FC236}">
              <a16:creationId xmlns:a16="http://schemas.microsoft.com/office/drawing/2014/main" id="{5BBA7CAA-FD5E-4F20-A06C-5F8548A6F0C7}"/>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00" name="ZoneTexte 99">
          <a:extLst>
            <a:ext uri="{FF2B5EF4-FFF2-40B4-BE49-F238E27FC236}">
              <a16:creationId xmlns:a16="http://schemas.microsoft.com/office/drawing/2014/main" id="{A4255A2E-1999-4B45-A2B7-FBC03C2B5A44}"/>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01" name="ZoneTexte 100">
          <a:extLst>
            <a:ext uri="{FF2B5EF4-FFF2-40B4-BE49-F238E27FC236}">
              <a16:creationId xmlns:a16="http://schemas.microsoft.com/office/drawing/2014/main" id="{A6D7D465-787E-400B-8CAA-AC6720C19D82}"/>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02" name="ZoneTexte 101">
          <a:extLst>
            <a:ext uri="{FF2B5EF4-FFF2-40B4-BE49-F238E27FC236}">
              <a16:creationId xmlns:a16="http://schemas.microsoft.com/office/drawing/2014/main" id="{74533652-BEDE-45F0-A6C4-6465275CAD41}"/>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03" name="ZoneTexte 102">
          <a:extLst>
            <a:ext uri="{FF2B5EF4-FFF2-40B4-BE49-F238E27FC236}">
              <a16:creationId xmlns:a16="http://schemas.microsoft.com/office/drawing/2014/main" id="{31ED3E96-97FC-4783-9AB4-3C3BC726EBC4}"/>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04" name="ZoneTexte 103">
          <a:extLst>
            <a:ext uri="{FF2B5EF4-FFF2-40B4-BE49-F238E27FC236}">
              <a16:creationId xmlns:a16="http://schemas.microsoft.com/office/drawing/2014/main" id="{4907548A-872F-42AB-A93F-A85E20AA204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05" name="ZoneTexte 104">
          <a:extLst>
            <a:ext uri="{FF2B5EF4-FFF2-40B4-BE49-F238E27FC236}">
              <a16:creationId xmlns:a16="http://schemas.microsoft.com/office/drawing/2014/main" id="{D27F34F3-886D-40AA-BEF7-FE7E758765D8}"/>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06" name="ZoneTexte 105">
          <a:extLst>
            <a:ext uri="{FF2B5EF4-FFF2-40B4-BE49-F238E27FC236}">
              <a16:creationId xmlns:a16="http://schemas.microsoft.com/office/drawing/2014/main" id="{49A51EC9-1918-48B3-BD3B-D2EE6BB16CB0}"/>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07" name="ZoneTexte 106">
          <a:extLst>
            <a:ext uri="{FF2B5EF4-FFF2-40B4-BE49-F238E27FC236}">
              <a16:creationId xmlns:a16="http://schemas.microsoft.com/office/drawing/2014/main" id="{FE5CF4A8-2867-4947-9F1F-1DAE9A076812}"/>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08" name="ZoneTexte 107">
          <a:extLst>
            <a:ext uri="{FF2B5EF4-FFF2-40B4-BE49-F238E27FC236}">
              <a16:creationId xmlns:a16="http://schemas.microsoft.com/office/drawing/2014/main" id="{4DC348C7-DFBA-4B63-A10F-BA1F2A04E436}"/>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09" name="ZoneTexte 108">
          <a:extLst>
            <a:ext uri="{FF2B5EF4-FFF2-40B4-BE49-F238E27FC236}">
              <a16:creationId xmlns:a16="http://schemas.microsoft.com/office/drawing/2014/main" id="{E02E8E23-1233-4535-940D-62F82AD5B07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10" name="ZoneTexte 109">
          <a:extLst>
            <a:ext uri="{FF2B5EF4-FFF2-40B4-BE49-F238E27FC236}">
              <a16:creationId xmlns:a16="http://schemas.microsoft.com/office/drawing/2014/main" id="{1B996EC8-AE15-4E6A-BF69-0037A3F1010F}"/>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11" name="ZoneTexte 110">
          <a:extLst>
            <a:ext uri="{FF2B5EF4-FFF2-40B4-BE49-F238E27FC236}">
              <a16:creationId xmlns:a16="http://schemas.microsoft.com/office/drawing/2014/main" id="{E2F9BFA0-A857-415A-B6CC-5DCD51402E85}"/>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12" name="ZoneTexte 111">
          <a:extLst>
            <a:ext uri="{FF2B5EF4-FFF2-40B4-BE49-F238E27FC236}">
              <a16:creationId xmlns:a16="http://schemas.microsoft.com/office/drawing/2014/main" id="{4BC3E753-9A64-4354-AA9F-D480CD6B22E0}"/>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13" name="ZoneTexte 112">
          <a:extLst>
            <a:ext uri="{FF2B5EF4-FFF2-40B4-BE49-F238E27FC236}">
              <a16:creationId xmlns:a16="http://schemas.microsoft.com/office/drawing/2014/main" id="{D010FFB9-273B-4EF1-8249-D8D99104A481}"/>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14" name="ZoneTexte 113">
          <a:extLst>
            <a:ext uri="{FF2B5EF4-FFF2-40B4-BE49-F238E27FC236}">
              <a16:creationId xmlns:a16="http://schemas.microsoft.com/office/drawing/2014/main" id="{A0E8FF01-F9AD-4CF8-B66D-8370DF366254}"/>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15" name="ZoneTexte 114">
          <a:extLst>
            <a:ext uri="{FF2B5EF4-FFF2-40B4-BE49-F238E27FC236}">
              <a16:creationId xmlns:a16="http://schemas.microsoft.com/office/drawing/2014/main" id="{CFECE6CA-E719-4575-8554-C87104FB8FCC}"/>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0</xdr:rowOff>
    </xdr:from>
    <xdr:ext cx="65" cy="172227"/>
    <xdr:sp macro="" textlink="">
      <xdr:nvSpPr>
        <xdr:cNvPr id="116" name="ZoneTexte 115">
          <a:extLst>
            <a:ext uri="{FF2B5EF4-FFF2-40B4-BE49-F238E27FC236}">
              <a16:creationId xmlns:a16="http://schemas.microsoft.com/office/drawing/2014/main" id="{84FE6326-C337-4AF3-8A6E-E02B59EA1C0F}"/>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0</xdr:rowOff>
    </xdr:from>
    <xdr:ext cx="65" cy="172227"/>
    <xdr:sp macro="" textlink="">
      <xdr:nvSpPr>
        <xdr:cNvPr id="117" name="ZoneTexte 116">
          <a:extLst>
            <a:ext uri="{FF2B5EF4-FFF2-40B4-BE49-F238E27FC236}">
              <a16:creationId xmlns:a16="http://schemas.microsoft.com/office/drawing/2014/main" id="{0A69AA6F-AA84-4B3D-AD2E-F5A7C413607E}"/>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0</xdr:rowOff>
    </xdr:from>
    <xdr:ext cx="65" cy="172227"/>
    <xdr:sp macro="" textlink="">
      <xdr:nvSpPr>
        <xdr:cNvPr id="118" name="ZoneTexte 117">
          <a:extLst>
            <a:ext uri="{FF2B5EF4-FFF2-40B4-BE49-F238E27FC236}">
              <a16:creationId xmlns:a16="http://schemas.microsoft.com/office/drawing/2014/main" id="{3743F871-56FD-43D2-BB4E-A1257B0731B7}"/>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19" name="ZoneTexte 118">
          <a:extLst>
            <a:ext uri="{FF2B5EF4-FFF2-40B4-BE49-F238E27FC236}">
              <a16:creationId xmlns:a16="http://schemas.microsoft.com/office/drawing/2014/main" id="{15ADE775-8AF0-4511-94AE-0363649FDE42}"/>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0</xdr:rowOff>
    </xdr:from>
    <xdr:ext cx="65" cy="172227"/>
    <xdr:sp macro="" textlink="">
      <xdr:nvSpPr>
        <xdr:cNvPr id="120" name="ZoneTexte 119">
          <a:extLst>
            <a:ext uri="{FF2B5EF4-FFF2-40B4-BE49-F238E27FC236}">
              <a16:creationId xmlns:a16="http://schemas.microsoft.com/office/drawing/2014/main" id="{8D67F63A-CF04-48A9-9407-702D0952C827}"/>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21" name="ZoneTexte 120">
          <a:extLst>
            <a:ext uri="{FF2B5EF4-FFF2-40B4-BE49-F238E27FC236}">
              <a16:creationId xmlns:a16="http://schemas.microsoft.com/office/drawing/2014/main" id="{002BA5E0-0790-4EE8-8014-5D8C9E38E41E}"/>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22" name="ZoneTexte 121">
          <a:extLst>
            <a:ext uri="{FF2B5EF4-FFF2-40B4-BE49-F238E27FC236}">
              <a16:creationId xmlns:a16="http://schemas.microsoft.com/office/drawing/2014/main" id="{A765DDF6-75D2-4491-909E-C5CF583596E6}"/>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23" name="ZoneTexte 122">
          <a:extLst>
            <a:ext uri="{FF2B5EF4-FFF2-40B4-BE49-F238E27FC236}">
              <a16:creationId xmlns:a16="http://schemas.microsoft.com/office/drawing/2014/main" id="{55DD0B1F-FA5D-4A20-997D-CDCD0BE80880}"/>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24" name="ZoneTexte 123">
          <a:extLst>
            <a:ext uri="{FF2B5EF4-FFF2-40B4-BE49-F238E27FC236}">
              <a16:creationId xmlns:a16="http://schemas.microsoft.com/office/drawing/2014/main" id="{C0173B9E-2F2D-4C69-85AB-FB8F06FE3D8B}"/>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25" name="ZoneTexte 124">
          <a:extLst>
            <a:ext uri="{FF2B5EF4-FFF2-40B4-BE49-F238E27FC236}">
              <a16:creationId xmlns:a16="http://schemas.microsoft.com/office/drawing/2014/main" id="{C274290C-C518-424A-9B52-8935C01D5DC6}"/>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26" name="ZoneTexte 125">
          <a:extLst>
            <a:ext uri="{FF2B5EF4-FFF2-40B4-BE49-F238E27FC236}">
              <a16:creationId xmlns:a16="http://schemas.microsoft.com/office/drawing/2014/main" id="{3CD4280F-F6FB-42F6-A4C8-3DF0567DE0EC}"/>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27" name="ZoneTexte 126">
          <a:extLst>
            <a:ext uri="{FF2B5EF4-FFF2-40B4-BE49-F238E27FC236}">
              <a16:creationId xmlns:a16="http://schemas.microsoft.com/office/drawing/2014/main" id="{5C2155D0-0569-4BE2-B980-D89BA76A4D23}"/>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28" name="ZoneTexte 127">
          <a:extLst>
            <a:ext uri="{FF2B5EF4-FFF2-40B4-BE49-F238E27FC236}">
              <a16:creationId xmlns:a16="http://schemas.microsoft.com/office/drawing/2014/main" id="{609ED3C8-F5F0-4A36-B044-B7BA154BA22B}"/>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29" name="ZoneTexte 128">
          <a:extLst>
            <a:ext uri="{FF2B5EF4-FFF2-40B4-BE49-F238E27FC236}">
              <a16:creationId xmlns:a16="http://schemas.microsoft.com/office/drawing/2014/main" id="{18B6EDC3-B8B1-4168-8338-B8993BBAC38E}"/>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30" name="ZoneTexte 129">
          <a:extLst>
            <a:ext uri="{FF2B5EF4-FFF2-40B4-BE49-F238E27FC236}">
              <a16:creationId xmlns:a16="http://schemas.microsoft.com/office/drawing/2014/main" id="{486F825B-54E7-4638-A9CF-E9367DC21760}"/>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31" name="ZoneTexte 130">
          <a:extLst>
            <a:ext uri="{FF2B5EF4-FFF2-40B4-BE49-F238E27FC236}">
              <a16:creationId xmlns:a16="http://schemas.microsoft.com/office/drawing/2014/main" id="{8F3BD474-CCBD-400C-B9BD-B501B2C0FECB}"/>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32" name="ZoneTexte 131">
          <a:extLst>
            <a:ext uri="{FF2B5EF4-FFF2-40B4-BE49-F238E27FC236}">
              <a16:creationId xmlns:a16="http://schemas.microsoft.com/office/drawing/2014/main" id="{E9B393CF-DBED-4597-96F1-72DD55E4A937}"/>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33" name="ZoneTexte 132">
          <a:extLst>
            <a:ext uri="{FF2B5EF4-FFF2-40B4-BE49-F238E27FC236}">
              <a16:creationId xmlns:a16="http://schemas.microsoft.com/office/drawing/2014/main" id="{EE4B491F-985E-4032-A248-F0807496A39E}"/>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34" name="ZoneTexte 133">
          <a:extLst>
            <a:ext uri="{FF2B5EF4-FFF2-40B4-BE49-F238E27FC236}">
              <a16:creationId xmlns:a16="http://schemas.microsoft.com/office/drawing/2014/main" id="{7B142BA2-C8DF-4675-9345-C584EF753966}"/>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35" name="ZoneTexte 134">
          <a:extLst>
            <a:ext uri="{FF2B5EF4-FFF2-40B4-BE49-F238E27FC236}">
              <a16:creationId xmlns:a16="http://schemas.microsoft.com/office/drawing/2014/main" id="{E6B39B16-5BE5-4C85-AFB7-15D8994F725E}"/>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0</xdr:rowOff>
    </xdr:from>
    <xdr:ext cx="65" cy="172227"/>
    <xdr:sp macro="" textlink="">
      <xdr:nvSpPr>
        <xdr:cNvPr id="136" name="ZoneTexte 135">
          <a:extLst>
            <a:ext uri="{FF2B5EF4-FFF2-40B4-BE49-F238E27FC236}">
              <a16:creationId xmlns:a16="http://schemas.microsoft.com/office/drawing/2014/main" id="{EA24B162-F131-4DE9-B995-2CDC463D7A72}"/>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28</xdr:row>
      <xdr:rowOff>128587</xdr:rowOff>
    </xdr:from>
    <xdr:ext cx="65" cy="172227"/>
    <xdr:sp macro="" textlink="">
      <xdr:nvSpPr>
        <xdr:cNvPr id="137" name="ZoneTexte 136">
          <a:extLst>
            <a:ext uri="{FF2B5EF4-FFF2-40B4-BE49-F238E27FC236}">
              <a16:creationId xmlns:a16="http://schemas.microsoft.com/office/drawing/2014/main" id="{068F88C9-A413-4B10-BB8C-37961936873A}"/>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38" name="ZoneTexte 137">
          <a:extLst>
            <a:ext uri="{FF2B5EF4-FFF2-40B4-BE49-F238E27FC236}">
              <a16:creationId xmlns:a16="http://schemas.microsoft.com/office/drawing/2014/main" id="{CEF86400-9BE4-4954-AE42-A08DF66423B1}"/>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39" name="ZoneTexte 138">
          <a:extLst>
            <a:ext uri="{FF2B5EF4-FFF2-40B4-BE49-F238E27FC236}">
              <a16:creationId xmlns:a16="http://schemas.microsoft.com/office/drawing/2014/main" id="{14539235-166F-42BF-854F-9ED3091246BF}"/>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0" name="ZoneTexte 139">
          <a:extLst>
            <a:ext uri="{FF2B5EF4-FFF2-40B4-BE49-F238E27FC236}">
              <a16:creationId xmlns:a16="http://schemas.microsoft.com/office/drawing/2014/main" id="{BB3D64BA-5641-41E8-AEE3-28E5532F28BD}"/>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1" name="ZoneTexte 140">
          <a:extLst>
            <a:ext uri="{FF2B5EF4-FFF2-40B4-BE49-F238E27FC236}">
              <a16:creationId xmlns:a16="http://schemas.microsoft.com/office/drawing/2014/main" id="{B38DAFA2-E76D-4745-B786-4EEE8691A39B}"/>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2" name="ZoneTexte 141">
          <a:extLst>
            <a:ext uri="{FF2B5EF4-FFF2-40B4-BE49-F238E27FC236}">
              <a16:creationId xmlns:a16="http://schemas.microsoft.com/office/drawing/2014/main" id="{7CC84D07-80A1-4198-BCAB-60F47F1BED54}"/>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3" name="ZoneTexte 142">
          <a:extLst>
            <a:ext uri="{FF2B5EF4-FFF2-40B4-BE49-F238E27FC236}">
              <a16:creationId xmlns:a16="http://schemas.microsoft.com/office/drawing/2014/main" id="{467B5F05-54A4-4B50-B93D-0DB48E024D9B}"/>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4" name="ZoneTexte 143">
          <a:extLst>
            <a:ext uri="{FF2B5EF4-FFF2-40B4-BE49-F238E27FC236}">
              <a16:creationId xmlns:a16="http://schemas.microsoft.com/office/drawing/2014/main" id="{3D34389A-8A85-4D83-B6E0-41021588CDEE}"/>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27</xdr:row>
      <xdr:rowOff>128587</xdr:rowOff>
    </xdr:from>
    <xdr:ext cx="65" cy="172227"/>
    <xdr:sp macro="" textlink="">
      <xdr:nvSpPr>
        <xdr:cNvPr id="145" name="ZoneTexte 144">
          <a:extLst>
            <a:ext uri="{FF2B5EF4-FFF2-40B4-BE49-F238E27FC236}">
              <a16:creationId xmlns:a16="http://schemas.microsoft.com/office/drawing/2014/main" id="{0C412FD0-6C34-4079-8FE1-4430DEB4861A}"/>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46" name="ZoneTexte 145">
          <a:extLst>
            <a:ext uri="{FF2B5EF4-FFF2-40B4-BE49-F238E27FC236}">
              <a16:creationId xmlns:a16="http://schemas.microsoft.com/office/drawing/2014/main" id="{236B77A4-6FB7-4D00-A50D-4965A3BE7C91}"/>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47" name="ZoneTexte 146">
          <a:extLst>
            <a:ext uri="{FF2B5EF4-FFF2-40B4-BE49-F238E27FC236}">
              <a16:creationId xmlns:a16="http://schemas.microsoft.com/office/drawing/2014/main" id="{20B4CF30-8373-47AB-A110-B6BCDB1A9F4D}"/>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48" name="ZoneTexte 147">
          <a:extLst>
            <a:ext uri="{FF2B5EF4-FFF2-40B4-BE49-F238E27FC236}">
              <a16:creationId xmlns:a16="http://schemas.microsoft.com/office/drawing/2014/main" id="{B3669675-BC55-4702-B1C3-B5E06A1C7DE0}"/>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49" name="ZoneTexte 148">
          <a:extLst>
            <a:ext uri="{FF2B5EF4-FFF2-40B4-BE49-F238E27FC236}">
              <a16:creationId xmlns:a16="http://schemas.microsoft.com/office/drawing/2014/main" id="{7CEC1A3E-1E06-4FAD-B57E-F2326664AFBC}"/>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0" name="ZoneTexte 149">
          <a:extLst>
            <a:ext uri="{FF2B5EF4-FFF2-40B4-BE49-F238E27FC236}">
              <a16:creationId xmlns:a16="http://schemas.microsoft.com/office/drawing/2014/main" id="{E6492E82-57E0-4BDA-BA02-E78694A5E189}"/>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1" name="ZoneTexte 150">
          <a:extLst>
            <a:ext uri="{FF2B5EF4-FFF2-40B4-BE49-F238E27FC236}">
              <a16:creationId xmlns:a16="http://schemas.microsoft.com/office/drawing/2014/main" id="{3C471AC8-E7BD-448C-A681-A36F3480DB2A}"/>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2" name="ZoneTexte 151">
          <a:extLst>
            <a:ext uri="{FF2B5EF4-FFF2-40B4-BE49-F238E27FC236}">
              <a16:creationId xmlns:a16="http://schemas.microsoft.com/office/drawing/2014/main" id="{C5D29217-AA78-4798-8947-A9D696106693}"/>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53" name="ZoneTexte 152">
          <a:extLst>
            <a:ext uri="{FF2B5EF4-FFF2-40B4-BE49-F238E27FC236}">
              <a16:creationId xmlns:a16="http://schemas.microsoft.com/office/drawing/2014/main" id="{F6C678A4-4D11-479D-9BF4-F8EA4FB0464C}"/>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54" name="ZoneTexte 153">
          <a:extLst>
            <a:ext uri="{FF2B5EF4-FFF2-40B4-BE49-F238E27FC236}">
              <a16:creationId xmlns:a16="http://schemas.microsoft.com/office/drawing/2014/main" id="{4DDBAE9A-B2FF-4374-B1EB-A939E5444B42}"/>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55" name="ZoneTexte 154">
          <a:extLst>
            <a:ext uri="{FF2B5EF4-FFF2-40B4-BE49-F238E27FC236}">
              <a16:creationId xmlns:a16="http://schemas.microsoft.com/office/drawing/2014/main" id="{4104C122-B59E-4D9A-ADA1-C8214760F6A5}"/>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6" name="ZoneTexte 155">
          <a:extLst>
            <a:ext uri="{FF2B5EF4-FFF2-40B4-BE49-F238E27FC236}">
              <a16:creationId xmlns:a16="http://schemas.microsoft.com/office/drawing/2014/main" id="{25E141D1-9748-4232-AAA4-664AA911C3DF}"/>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7" name="ZoneTexte 156">
          <a:extLst>
            <a:ext uri="{FF2B5EF4-FFF2-40B4-BE49-F238E27FC236}">
              <a16:creationId xmlns:a16="http://schemas.microsoft.com/office/drawing/2014/main" id="{82E21503-AFB1-4693-A6A0-7626D3E753A5}"/>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58" name="ZoneTexte 157">
          <a:extLst>
            <a:ext uri="{FF2B5EF4-FFF2-40B4-BE49-F238E27FC236}">
              <a16:creationId xmlns:a16="http://schemas.microsoft.com/office/drawing/2014/main" id="{B362DF5A-479F-4413-B257-B185DAF1C706}"/>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59" name="ZoneTexte 158">
          <a:extLst>
            <a:ext uri="{FF2B5EF4-FFF2-40B4-BE49-F238E27FC236}">
              <a16:creationId xmlns:a16="http://schemas.microsoft.com/office/drawing/2014/main" id="{27E85744-EA7A-447D-8733-B4B8C61B8C62}"/>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60" name="ZoneTexte 159">
          <a:extLst>
            <a:ext uri="{FF2B5EF4-FFF2-40B4-BE49-F238E27FC236}">
              <a16:creationId xmlns:a16="http://schemas.microsoft.com/office/drawing/2014/main" id="{D85987EC-FDF6-476B-9230-F2873816AD4C}"/>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61" name="ZoneTexte 160">
          <a:extLst>
            <a:ext uri="{FF2B5EF4-FFF2-40B4-BE49-F238E27FC236}">
              <a16:creationId xmlns:a16="http://schemas.microsoft.com/office/drawing/2014/main" id="{C50B2E24-4E72-491C-803D-7D86A07A0FF6}"/>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62" name="ZoneTexte 161">
          <a:extLst>
            <a:ext uri="{FF2B5EF4-FFF2-40B4-BE49-F238E27FC236}">
              <a16:creationId xmlns:a16="http://schemas.microsoft.com/office/drawing/2014/main" id="{D60FB716-D9EF-450B-A779-47117CDA8B82}"/>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63" name="ZoneTexte 162">
          <a:extLst>
            <a:ext uri="{FF2B5EF4-FFF2-40B4-BE49-F238E27FC236}">
              <a16:creationId xmlns:a16="http://schemas.microsoft.com/office/drawing/2014/main" id="{CE9CCB63-19E3-44C5-82B4-7F83DC4F159B}"/>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0</xdr:rowOff>
    </xdr:from>
    <xdr:ext cx="65" cy="172227"/>
    <xdr:sp macro="" textlink="">
      <xdr:nvSpPr>
        <xdr:cNvPr id="164" name="ZoneTexte 163">
          <a:extLst>
            <a:ext uri="{FF2B5EF4-FFF2-40B4-BE49-F238E27FC236}">
              <a16:creationId xmlns:a16="http://schemas.microsoft.com/office/drawing/2014/main" id="{C43089DE-B64A-49EE-9815-9F10D81A779A}"/>
            </a:ext>
          </a:extLst>
        </xdr:cNvPr>
        <xdr:cNvSpPr txBox="1"/>
      </xdr:nvSpPr>
      <xdr:spPr>
        <a:xfrm>
          <a:off x="16278225" y="2413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0</xdr:rowOff>
    </xdr:from>
    <xdr:ext cx="65" cy="172227"/>
    <xdr:sp macro="" textlink="">
      <xdr:nvSpPr>
        <xdr:cNvPr id="165" name="ZoneTexte 164">
          <a:extLst>
            <a:ext uri="{FF2B5EF4-FFF2-40B4-BE49-F238E27FC236}">
              <a16:creationId xmlns:a16="http://schemas.microsoft.com/office/drawing/2014/main" id="{B3933230-6232-4299-915A-ABE1A59223B1}"/>
            </a:ext>
          </a:extLst>
        </xdr:cNvPr>
        <xdr:cNvSpPr txBox="1"/>
      </xdr:nvSpPr>
      <xdr:spPr>
        <a:xfrm>
          <a:off x="16278225" y="2413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0</xdr:rowOff>
    </xdr:from>
    <xdr:ext cx="65" cy="172227"/>
    <xdr:sp macro="" textlink="">
      <xdr:nvSpPr>
        <xdr:cNvPr id="166" name="ZoneTexte 165">
          <a:extLst>
            <a:ext uri="{FF2B5EF4-FFF2-40B4-BE49-F238E27FC236}">
              <a16:creationId xmlns:a16="http://schemas.microsoft.com/office/drawing/2014/main" id="{F89D1293-62AF-4431-81A6-1FD8C9FD7C4B}"/>
            </a:ext>
          </a:extLst>
        </xdr:cNvPr>
        <xdr:cNvSpPr txBox="1"/>
      </xdr:nvSpPr>
      <xdr:spPr>
        <a:xfrm>
          <a:off x="16278225" y="2413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67" name="ZoneTexte 166">
          <a:extLst>
            <a:ext uri="{FF2B5EF4-FFF2-40B4-BE49-F238E27FC236}">
              <a16:creationId xmlns:a16="http://schemas.microsoft.com/office/drawing/2014/main" id="{0786B191-21DF-4A11-B4B3-52DEB36DBEBB}"/>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0</xdr:rowOff>
    </xdr:from>
    <xdr:ext cx="65" cy="172227"/>
    <xdr:sp macro="" textlink="">
      <xdr:nvSpPr>
        <xdr:cNvPr id="168" name="ZoneTexte 167">
          <a:extLst>
            <a:ext uri="{FF2B5EF4-FFF2-40B4-BE49-F238E27FC236}">
              <a16:creationId xmlns:a16="http://schemas.microsoft.com/office/drawing/2014/main" id="{B33CB44E-83D0-4AE5-A7A6-9CCA57FFE48C}"/>
            </a:ext>
          </a:extLst>
        </xdr:cNvPr>
        <xdr:cNvSpPr txBox="1"/>
      </xdr:nvSpPr>
      <xdr:spPr>
        <a:xfrm>
          <a:off x="16278225" y="24136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69" name="ZoneTexte 168">
          <a:extLst>
            <a:ext uri="{FF2B5EF4-FFF2-40B4-BE49-F238E27FC236}">
              <a16:creationId xmlns:a16="http://schemas.microsoft.com/office/drawing/2014/main" id="{243A852C-20F8-46B3-ACDF-626ECB31D5C0}"/>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70" name="ZoneTexte 169">
          <a:extLst>
            <a:ext uri="{FF2B5EF4-FFF2-40B4-BE49-F238E27FC236}">
              <a16:creationId xmlns:a16="http://schemas.microsoft.com/office/drawing/2014/main" id="{128DF1BC-FBDE-430A-8C96-669601C43B14}"/>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71" name="ZoneTexte 170">
          <a:extLst>
            <a:ext uri="{FF2B5EF4-FFF2-40B4-BE49-F238E27FC236}">
              <a16:creationId xmlns:a16="http://schemas.microsoft.com/office/drawing/2014/main" id="{481FB024-4AA9-41FA-8668-E55294C17129}"/>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72" name="ZoneTexte 171">
          <a:extLst>
            <a:ext uri="{FF2B5EF4-FFF2-40B4-BE49-F238E27FC236}">
              <a16:creationId xmlns:a16="http://schemas.microsoft.com/office/drawing/2014/main" id="{5D475A56-D4CD-4A29-B3EB-705A1FCF8D70}"/>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73" name="ZoneTexte 172">
          <a:extLst>
            <a:ext uri="{FF2B5EF4-FFF2-40B4-BE49-F238E27FC236}">
              <a16:creationId xmlns:a16="http://schemas.microsoft.com/office/drawing/2014/main" id="{DA57AE32-4C46-4E09-81E8-0CB54F7D18F6}"/>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74" name="ZoneTexte 173">
          <a:extLst>
            <a:ext uri="{FF2B5EF4-FFF2-40B4-BE49-F238E27FC236}">
              <a16:creationId xmlns:a16="http://schemas.microsoft.com/office/drawing/2014/main" id="{AD00113B-EADF-484D-A3A8-AECE37401B28}"/>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75" name="ZoneTexte 174">
          <a:extLst>
            <a:ext uri="{FF2B5EF4-FFF2-40B4-BE49-F238E27FC236}">
              <a16:creationId xmlns:a16="http://schemas.microsoft.com/office/drawing/2014/main" id="{84E510F1-55C1-4BDB-A04F-28FCA21370D8}"/>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76" name="ZoneTexte 175">
          <a:extLst>
            <a:ext uri="{FF2B5EF4-FFF2-40B4-BE49-F238E27FC236}">
              <a16:creationId xmlns:a16="http://schemas.microsoft.com/office/drawing/2014/main" id="{F1D5678A-EBFB-44E4-AE90-0AD6015AEA95}"/>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77" name="ZoneTexte 176">
          <a:extLst>
            <a:ext uri="{FF2B5EF4-FFF2-40B4-BE49-F238E27FC236}">
              <a16:creationId xmlns:a16="http://schemas.microsoft.com/office/drawing/2014/main" id="{F8AB652A-72EB-4360-AB40-C18DE545AA47}"/>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78" name="ZoneTexte 177">
          <a:extLst>
            <a:ext uri="{FF2B5EF4-FFF2-40B4-BE49-F238E27FC236}">
              <a16:creationId xmlns:a16="http://schemas.microsoft.com/office/drawing/2014/main" id="{2AB9F494-C943-42B5-8501-CB6DEDB287CF}"/>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79" name="ZoneTexte 178">
          <a:extLst>
            <a:ext uri="{FF2B5EF4-FFF2-40B4-BE49-F238E27FC236}">
              <a16:creationId xmlns:a16="http://schemas.microsoft.com/office/drawing/2014/main" id="{C149AA10-2B9D-4133-99CE-99ED0F25DF19}"/>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0" name="ZoneTexte 179">
          <a:extLst>
            <a:ext uri="{FF2B5EF4-FFF2-40B4-BE49-F238E27FC236}">
              <a16:creationId xmlns:a16="http://schemas.microsoft.com/office/drawing/2014/main" id="{3AB821B4-6030-4387-B750-25071F1C5A16}"/>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1" name="ZoneTexte 180">
          <a:extLst>
            <a:ext uri="{FF2B5EF4-FFF2-40B4-BE49-F238E27FC236}">
              <a16:creationId xmlns:a16="http://schemas.microsoft.com/office/drawing/2014/main" id="{9134C12E-6C18-49AE-B25E-CDF67C75B514}"/>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2" name="ZoneTexte 181">
          <a:extLst>
            <a:ext uri="{FF2B5EF4-FFF2-40B4-BE49-F238E27FC236}">
              <a16:creationId xmlns:a16="http://schemas.microsoft.com/office/drawing/2014/main" id="{FD861221-C21E-4F3C-8DE9-23154C142175}"/>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83" name="ZoneTexte 182">
          <a:extLst>
            <a:ext uri="{FF2B5EF4-FFF2-40B4-BE49-F238E27FC236}">
              <a16:creationId xmlns:a16="http://schemas.microsoft.com/office/drawing/2014/main" id="{EC2406E7-D4B7-4779-923A-A67817862BD1}"/>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0</xdr:rowOff>
    </xdr:from>
    <xdr:ext cx="65" cy="172227"/>
    <xdr:sp macro="" textlink="">
      <xdr:nvSpPr>
        <xdr:cNvPr id="184" name="ZoneTexte 183">
          <a:extLst>
            <a:ext uri="{FF2B5EF4-FFF2-40B4-BE49-F238E27FC236}">
              <a16:creationId xmlns:a16="http://schemas.microsoft.com/office/drawing/2014/main" id="{703E114C-C3A3-4F9A-A650-1EEC71F1EC67}"/>
            </a:ext>
          </a:extLst>
        </xdr:cNvPr>
        <xdr:cNvSpPr txBox="1"/>
      </xdr:nvSpPr>
      <xdr:spPr>
        <a:xfrm>
          <a:off x="16278225" y="23898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91</xdr:row>
      <xdr:rowOff>128587</xdr:rowOff>
    </xdr:from>
    <xdr:ext cx="65" cy="172227"/>
    <xdr:sp macro="" textlink="">
      <xdr:nvSpPr>
        <xdr:cNvPr id="185" name="ZoneTexte 184">
          <a:extLst>
            <a:ext uri="{FF2B5EF4-FFF2-40B4-BE49-F238E27FC236}">
              <a16:creationId xmlns:a16="http://schemas.microsoft.com/office/drawing/2014/main" id="{60C83EF0-3F03-4856-AE94-A1B8518C4288}"/>
            </a:ext>
          </a:extLst>
        </xdr:cNvPr>
        <xdr:cNvSpPr txBox="1"/>
      </xdr:nvSpPr>
      <xdr:spPr>
        <a:xfrm>
          <a:off x="16278225" y="24264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6" name="ZoneTexte 185">
          <a:extLst>
            <a:ext uri="{FF2B5EF4-FFF2-40B4-BE49-F238E27FC236}">
              <a16:creationId xmlns:a16="http://schemas.microsoft.com/office/drawing/2014/main" id="{56CEA571-4E4F-4827-93FB-D9AA48C19C2B}"/>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7" name="ZoneTexte 186">
          <a:extLst>
            <a:ext uri="{FF2B5EF4-FFF2-40B4-BE49-F238E27FC236}">
              <a16:creationId xmlns:a16="http://schemas.microsoft.com/office/drawing/2014/main" id="{E06B0233-8E59-4549-8BA2-27DFD4EA127D}"/>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8" name="ZoneTexte 187">
          <a:extLst>
            <a:ext uri="{FF2B5EF4-FFF2-40B4-BE49-F238E27FC236}">
              <a16:creationId xmlns:a16="http://schemas.microsoft.com/office/drawing/2014/main" id="{9FDF23FC-A90C-436E-BE86-A74A3FEC0636}"/>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89" name="ZoneTexte 188">
          <a:extLst>
            <a:ext uri="{FF2B5EF4-FFF2-40B4-BE49-F238E27FC236}">
              <a16:creationId xmlns:a16="http://schemas.microsoft.com/office/drawing/2014/main" id="{05C65257-1C11-4581-A8EF-7EDF40B1D855}"/>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90" name="ZoneTexte 189">
          <a:extLst>
            <a:ext uri="{FF2B5EF4-FFF2-40B4-BE49-F238E27FC236}">
              <a16:creationId xmlns:a16="http://schemas.microsoft.com/office/drawing/2014/main" id="{B0D5DEA5-9D6D-4E76-92EB-4B6925776581}"/>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91" name="ZoneTexte 190">
          <a:extLst>
            <a:ext uri="{FF2B5EF4-FFF2-40B4-BE49-F238E27FC236}">
              <a16:creationId xmlns:a16="http://schemas.microsoft.com/office/drawing/2014/main" id="{A39BE57C-84CB-4C94-9DB2-2ECE5AE2B946}"/>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92" name="ZoneTexte 191">
          <a:extLst>
            <a:ext uri="{FF2B5EF4-FFF2-40B4-BE49-F238E27FC236}">
              <a16:creationId xmlns:a16="http://schemas.microsoft.com/office/drawing/2014/main" id="{834328CF-6012-4CF0-A09C-89DEFE0E4EB1}"/>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17</xdr:col>
      <xdr:colOff>0</xdr:colOff>
      <xdr:row>90</xdr:row>
      <xdr:rowOff>128587</xdr:rowOff>
    </xdr:from>
    <xdr:ext cx="65" cy="172227"/>
    <xdr:sp macro="" textlink="">
      <xdr:nvSpPr>
        <xdr:cNvPr id="193" name="ZoneTexte 192">
          <a:extLst>
            <a:ext uri="{FF2B5EF4-FFF2-40B4-BE49-F238E27FC236}">
              <a16:creationId xmlns:a16="http://schemas.microsoft.com/office/drawing/2014/main" id="{93B924C9-AC79-4413-98BA-50FC832B8AA4}"/>
            </a:ext>
          </a:extLst>
        </xdr:cNvPr>
        <xdr:cNvSpPr txBox="1"/>
      </xdr:nvSpPr>
      <xdr:spPr>
        <a:xfrm>
          <a:off x="16278225" y="24026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29</xdr:row>
      <xdr:rowOff>128587</xdr:rowOff>
    </xdr:from>
    <xdr:ext cx="65" cy="172227"/>
    <xdr:sp macro="" textlink="">
      <xdr:nvSpPr>
        <xdr:cNvPr id="194" name="ZoneTexte 193">
          <a:extLst>
            <a:ext uri="{FF2B5EF4-FFF2-40B4-BE49-F238E27FC236}">
              <a16:creationId xmlns:a16="http://schemas.microsoft.com/office/drawing/2014/main" id="{8BD92285-BD16-40B7-BF62-A16A4A96230D}"/>
            </a:ext>
          </a:extLst>
        </xdr:cNvPr>
        <xdr:cNvSpPr txBox="1"/>
      </xdr:nvSpPr>
      <xdr:spPr>
        <a:xfrm>
          <a:off x="18411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29</xdr:row>
      <xdr:rowOff>128587</xdr:rowOff>
    </xdr:from>
    <xdr:ext cx="65" cy="172227"/>
    <xdr:sp macro="" textlink="">
      <xdr:nvSpPr>
        <xdr:cNvPr id="195" name="ZoneTexte 194">
          <a:extLst>
            <a:ext uri="{FF2B5EF4-FFF2-40B4-BE49-F238E27FC236}">
              <a16:creationId xmlns:a16="http://schemas.microsoft.com/office/drawing/2014/main" id="{46D0E872-0539-4CB8-B0FA-6AEE60AD46D2}"/>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29</xdr:row>
      <xdr:rowOff>128587</xdr:rowOff>
    </xdr:from>
    <xdr:ext cx="65" cy="172227"/>
    <xdr:sp macro="" textlink="">
      <xdr:nvSpPr>
        <xdr:cNvPr id="196" name="ZoneTexte 195">
          <a:extLst>
            <a:ext uri="{FF2B5EF4-FFF2-40B4-BE49-F238E27FC236}">
              <a16:creationId xmlns:a16="http://schemas.microsoft.com/office/drawing/2014/main" id="{967A22F6-99BE-45B4-82BF-2DDB2E252238}"/>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29</xdr:row>
      <xdr:rowOff>128587</xdr:rowOff>
    </xdr:from>
    <xdr:ext cx="65" cy="172227"/>
    <xdr:sp macro="" textlink="">
      <xdr:nvSpPr>
        <xdr:cNvPr id="197" name="ZoneTexte 196">
          <a:extLst>
            <a:ext uri="{FF2B5EF4-FFF2-40B4-BE49-F238E27FC236}">
              <a16:creationId xmlns:a16="http://schemas.microsoft.com/office/drawing/2014/main" id="{7CCF1E95-CF2C-44B9-B831-C23591468AC3}"/>
            </a:ext>
          </a:extLst>
        </xdr:cNvPr>
        <xdr:cNvSpPr txBox="1"/>
      </xdr:nvSpPr>
      <xdr:spPr>
        <a:xfrm>
          <a:off x="18411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30</xdr:row>
      <xdr:rowOff>128587</xdr:rowOff>
    </xdr:from>
    <xdr:ext cx="65" cy="172227"/>
    <xdr:sp macro="" textlink="">
      <xdr:nvSpPr>
        <xdr:cNvPr id="198" name="ZoneTexte 197">
          <a:extLst>
            <a:ext uri="{FF2B5EF4-FFF2-40B4-BE49-F238E27FC236}">
              <a16:creationId xmlns:a16="http://schemas.microsoft.com/office/drawing/2014/main" id="{371693EB-A0B3-45FE-8377-EE30B1291EE4}"/>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29</xdr:row>
      <xdr:rowOff>128587</xdr:rowOff>
    </xdr:from>
    <xdr:ext cx="65" cy="172227"/>
    <xdr:sp macro="" textlink="">
      <xdr:nvSpPr>
        <xdr:cNvPr id="199" name="ZoneTexte 198">
          <a:extLst>
            <a:ext uri="{FF2B5EF4-FFF2-40B4-BE49-F238E27FC236}">
              <a16:creationId xmlns:a16="http://schemas.microsoft.com/office/drawing/2014/main" id="{BD40619D-DD8E-4FEB-8BEE-3C27BB7E0418}"/>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00" name="ZoneTexte 199">
          <a:extLst>
            <a:ext uri="{FF2B5EF4-FFF2-40B4-BE49-F238E27FC236}">
              <a16:creationId xmlns:a16="http://schemas.microsoft.com/office/drawing/2014/main" id="{71918842-DB2C-4D46-AB80-19C9C519BCA0}"/>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29</xdr:row>
      <xdr:rowOff>128587</xdr:rowOff>
    </xdr:from>
    <xdr:ext cx="65" cy="172227"/>
    <xdr:sp macro="" textlink="">
      <xdr:nvSpPr>
        <xdr:cNvPr id="201" name="ZoneTexte 200">
          <a:extLst>
            <a:ext uri="{FF2B5EF4-FFF2-40B4-BE49-F238E27FC236}">
              <a16:creationId xmlns:a16="http://schemas.microsoft.com/office/drawing/2014/main" id="{6E26FE51-5B2F-48B9-9B0B-BDD94AC2E332}"/>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02" name="ZoneTexte 201">
          <a:extLst>
            <a:ext uri="{FF2B5EF4-FFF2-40B4-BE49-F238E27FC236}">
              <a16:creationId xmlns:a16="http://schemas.microsoft.com/office/drawing/2014/main" id="{EF4BD06B-3777-4D3C-B715-410925656625}"/>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30</xdr:row>
      <xdr:rowOff>128587</xdr:rowOff>
    </xdr:from>
    <xdr:ext cx="65" cy="172227"/>
    <xdr:sp macro="" textlink="">
      <xdr:nvSpPr>
        <xdr:cNvPr id="203" name="ZoneTexte 202">
          <a:extLst>
            <a:ext uri="{FF2B5EF4-FFF2-40B4-BE49-F238E27FC236}">
              <a16:creationId xmlns:a16="http://schemas.microsoft.com/office/drawing/2014/main" id="{84DD6C20-DA4F-40B9-9455-1282C1C970A7}"/>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04" name="ZoneTexte 203">
          <a:extLst>
            <a:ext uri="{FF2B5EF4-FFF2-40B4-BE49-F238E27FC236}">
              <a16:creationId xmlns:a16="http://schemas.microsoft.com/office/drawing/2014/main" id="{B3486859-4E4D-4720-8A8E-0398D1EF661C}"/>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05" name="ZoneTexte 204">
          <a:extLst>
            <a:ext uri="{FF2B5EF4-FFF2-40B4-BE49-F238E27FC236}">
              <a16:creationId xmlns:a16="http://schemas.microsoft.com/office/drawing/2014/main" id="{C0A59921-8A5F-48BD-83DE-434D6C9F69A9}"/>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30</xdr:row>
      <xdr:rowOff>128587</xdr:rowOff>
    </xdr:from>
    <xdr:ext cx="65" cy="172227"/>
    <xdr:sp macro="" textlink="">
      <xdr:nvSpPr>
        <xdr:cNvPr id="206" name="ZoneTexte 205">
          <a:extLst>
            <a:ext uri="{FF2B5EF4-FFF2-40B4-BE49-F238E27FC236}">
              <a16:creationId xmlns:a16="http://schemas.microsoft.com/office/drawing/2014/main" id="{C9E1FCA0-9FF7-4761-AF9B-0F76099CF185}"/>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31</xdr:row>
      <xdr:rowOff>128587</xdr:rowOff>
    </xdr:from>
    <xdr:ext cx="65" cy="172227"/>
    <xdr:sp macro="" textlink="">
      <xdr:nvSpPr>
        <xdr:cNvPr id="207" name="ZoneTexte 206">
          <a:extLst>
            <a:ext uri="{FF2B5EF4-FFF2-40B4-BE49-F238E27FC236}">
              <a16:creationId xmlns:a16="http://schemas.microsoft.com/office/drawing/2014/main" id="{2670127C-D843-4712-8C5A-65BD899E2990}"/>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08" name="ZoneTexte 207">
          <a:extLst>
            <a:ext uri="{FF2B5EF4-FFF2-40B4-BE49-F238E27FC236}">
              <a16:creationId xmlns:a16="http://schemas.microsoft.com/office/drawing/2014/main" id="{FA964BBE-D343-46F0-BC9A-AFAF8DB4D157}"/>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09" name="ZoneTexte 208">
          <a:extLst>
            <a:ext uri="{FF2B5EF4-FFF2-40B4-BE49-F238E27FC236}">
              <a16:creationId xmlns:a16="http://schemas.microsoft.com/office/drawing/2014/main" id="{244439BC-77FF-4C4C-B0EA-774F4AFBBDF6}"/>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30</xdr:row>
      <xdr:rowOff>128587</xdr:rowOff>
    </xdr:from>
    <xdr:ext cx="65" cy="172227"/>
    <xdr:sp macro="" textlink="">
      <xdr:nvSpPr>
        <xdr:cNvPr id="210" name="ZoneTexte 209">
          <a:extLst>
            <a:ext uri="{FF2B5EF4-FFF2-40B4-BE49-F238E27FC236}">
              <a16:creationId xmlns:a16="http://schemas.microsoft.com/office/drawing/2014/main" id="{32C0A7A6-94F6-4212-95F6-B22B5601C07B}"/>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11" name="ZoneTexte 210">
          <a:extLst>
            <a:ext uri="{FF2B5EF4-FFF2-40B4-BE49-F238E27FC236}">
              <a16:creationId xmlns:a16="http://schemas.microsoft.com/office/drawing/2014/main" id="{FE79B16A-97A4-47E4-A283-C932BD3646E2}"/>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31</xdr:row>
      <xdr:rowOff>128587</xdr:rowOff>
    </xdr:from>
    <xdr:ext cx="65" cy="172227"/>
    <xdr:sp macro="" textlink="">
      <xdr:nvSpPr>
        <xdr:cNvPr id="212" name="ZoneTexte 211">
          <a:extLst>
            <a:ext uri="{FF2B5EF4-FFF2-40B4-BE49-F238E27FC236}">
              <a16:creationId xmlns:a16="http://schemas.microsoft.com/office/drawing/2014/main" id="{E5E1C0D1-440B-48C4-BE10-6A374FEFC984}"/>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13" name="ZoneTexte 212">
          <a:extLst>
            <a:ext uri="{FF2B5EF4-FFF2-40B4-BE49-F238E27FC236}">
              <a16:creationId xmlns:a16="http://schemas.microsoft.com/office/drawing/2014/main" id="{74FCE555-B06B-4BEF-A7F0-3C3A738868C6}"/>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14" name="ZoneTexte 213">
          <a:extLst>
            <a:ext uri="{FF2B5EF4-FFF2-40B4-BE49-F238E27FC236}">
              <a16:creationId xmlns:a16="http://schemas.microsoft.com/office/drawing/2014/main" id="{E24821A5-4DE7-4E0D-A6A2-6DDABFFCD88E}"/>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31</xdr:row>
      <xdr:rowOff>128587</xdr:rowOff>
    </xdr:from>
    <xdr:ext cx="65" cy="172227"/>
    <xdr:sp macro="" textlink="">
      <xdr:nvSpPr>
        <xdr:cNvPr id="215" name="ZoneTexte 214">
          <a:extLst>
            <a:ext uri="{FF2B5EF4-FFF2-40B4-BE49-F238E27FC236}">
              <a16:creationId xmlns:a16="http://schemas.microsoft.com/office/drawing/2014/main" id="{387D4BF1-FA67-476C-8916-22B1DE16A742}"/>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32</xdr:row>
      <xdr:rowOff>128587</xdr:rowOff>
    </xdr:from>
    <xdr:ext cx="65" cy="172227"/>
    <xdr:sp macro="" textlink="">
      <xdr:nvSpPr>
        <xdr:cNvPr id="216" name="ZoneTexte 215">
          <a:extLst>
            <a:ext uri="{FF2B5EF4-FFF2-40B4-BE49-F238E27FC236}">
              <a16:creationId xmlns:a16="http://schemas.microsoft.com/office/drawing/2014/main" id="{8CCB160A-E153-487A-B23B-E868ABEFB9CA}"/>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17" name="ZoneTexte 216">
          <a:extLst>
            <a:ext uri="{FF2B5EF4-FFF2-40B4-BE49-F238E27FC236}">
              <a16:creationId xmlns:a16="http://schemas.microsoft.com/office/drawing/2014/main" id="{C9822049-2C0D-4685-9188-F1BD8D08393E}"/>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18" name="ZoneTexte 217">
          <a:extLst>
            <a:ext uri="{FF2B5EF4-FFF2-40B4-BE49-F238E27FC236}">
              <a16:creationId xmlns:a16="http://schemas.microsoft.com/office/drawing/2014/main" id="{A86B5BA8-35E2-4D1F-B7BA-DA0CC36B40D2}"/>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31</xdr:row>
      <xdr:rowOff>128587</xdr:rowOff>
    </xdr:from>
    <xdr:ext cx="65" cy="172227"/>
    <xdr:sp macro="" textlink="">
      <xdr:nvSpPr>
        <xdr:cNvPr id="219" name="ZoneTexte 218">
          <a:extLst>
            <a:ext uri="{FF2B5EF4-FFF2-40B4-BE49-F238E27FC236}">
              <a16:creationId xmlns:a16="http://schemas.microsoft.com/office/drawing/2014/main" id="{634B008A-8F68-409A-A66D-AD5720C2F660}"/>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20" name="ZoneTexte 219">
          <a:extLst>
            <a:ext uri="{FF2B5EF4-FFF2-40B4-BE49-F238E27FC236}">
              <a16:creationId xmlns:a16="http://schemas.microsoft.com/office/drawing/2014/main" id="{94D2B697-462D-426C-B23D-84A5B96BB99D}"/>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32</xdr:row>
      <xdr:rowOff>128587</xdr:rowOff>
    </xdr:from>
    <xdr:ext cx="65" cy="172227"/>
    <xdr:sp macro="" textlink="">
      <xdr:nvSpPr>
        <xdr:cNvPr id="221" name="ZoneTexte 220">
          <a:extLst>
            <a:ext uri="{FF2B5EF4-FFF2-40B4-BE49-F238E27FC236}">
              <a16:creationId xmlns:a16="http://schemas.microsoft.com/office/drawing/2014/main" id="{B2BC7435-0201-4EBF-A763-C02D5F9D61A5}"/>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22" name="ZoneTexte 221">
          <a:extLst>
            <a:ext uri="{FF2B5EF4-FFF2-40B4-BE49-F238E27FC236}">
              <a16:creationId xmlns:a16="http://schemas.microsoft.com/office/drawing/2014/main" id="{89AED4F9-79B3-4A2A-BBFE-E22085BB8847}"/>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23" name="ZoneTexte 222">
          <a:extLst>
            <a:ext uri="{FF2B5EF4-FFF2-40B4-BE49-F238E27FC236}">
              <a16:creationId xmlns:a16="http://schemas.microsoft.com/office/drawing/2014/main" id="{8BE3C9E5-EA90-4721-8BAF-FDD67CCEAB7B}"/>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32</xdr:row>
      <xdr:rowOff>128587</xdr:rowOff>
    </xdr:from>
    <xdr:ext cx="65" cy="172227"/>
    <xdr:sp macro="" textlink="">
      <xdr:nvSpPr>
        <xdr:cNvPr id="224" name="ZoneTexte 223">
          <a:extLst>
            <a:ext uri="{FF2B5EF4-FFF2-40B4-BE49-F238E27FC236}">
              <a16:creationId xmlns:a16="http://schemas.microsoft.com/office/drawing/2014/main" id="{BA618644-26C3-48FF-A408-67CCFA6EEE34}"/>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33</xdr:row>
      <xdr:rowOff>128587</xdr:rowOff>
    </xdr:from>
    <xdr:ext cx="65" cy="172227"/>
    <xdr:sp macro="" textlink="">
      <xdr:nvSpPr>
        <xdr:cNvPr id="225" name="ZoneTexte 224">
          <a:extLst>
            <a:ext uri="{FF2B5EF4-FFF2-40B4-BE49-F238E27FC236}">
              <a16:creationId xmlns:a16="http://schemas.microsoft.com/office/drawing/2014/main" id="{E44229DC-A93F-4977-BF22-1A1334CCCFAC}"/>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26" name="ZoneTexte 225">
          <a:extLst>
            <a:ext uri="{FF2B5EF4-FFF2-40B4-BE49-F238E27FC236}">
              <a16:creationId xmlns:a16="http://schemas.microsoft.com/office/drawing/2014/main" id="{9B477B86-840A-430F-A44D-98844693203B}"/>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27" name="ZoneTexte 226">
          <a:extLst>
            <a:ext uri="{FF2B5EF4-FFF2-40B4-BE49-F238E27FC236}">
              <a16:creationId xmlns:a16="http://schemas.microsoft.com/office/drawing/2014/main" id="{57EFEA94-715B-40E3-9453-65375580954B}"/>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32</xdr:row>
      <xdr:rowOff>128587</xdr:rowOff>
    </xdr:from>
    <xdr:ext cx="65" cy="172227"/>
    <xdr:sp macro="" textlink="">
      <xdr:nvSpPr>
        <xdr:cNvPr id="228" name="ZoneTexte 227">
          <a:extLst>
            <a:ext uri="{FF2B5EF4-FFF2-40B4-BE49-F238E27FC236}">
              <a16:creationId xmlns:a16="http://schemas.microsoft.com/office/drawing/2014/main" id="{D862FA74-4087-4D11-9FBC-9BF835518F2F}"/>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29" name="ZoneTexte 228">
          <a:extLst>
            <a:ext uri="{FF2B5EF4-FFF2-40B4-BE49-F238E27FC236}">
              <a16:creationId xmlns:a16="http://schemas.microsoft.com/office/drawing/2014/main" id="{FF6EB07C-5546-4016-B984-82273C91CD08}"/>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33</xdr:row>
      <xdr:rowOff>128587</xdr:rowOff>
    </xdr:from>
    <xdr:ext cx="65" cy="172227"/>
    <xdr:sp macro="" textlink="">
      <xdr:nvSpPr>
        <xdr:cNvPr id="230" name="ZoneTexte 229">
          <a:extLst>
            <a:ext uri="{FF2B5EF4-FFF2-40B4-BE49-F238E27FC236}">
              <a16:creationId xmlns:a16="http://schemas.microsoft.com/office/drawing/2014/main" id="{524AC09C-7FCD-4DB7-94F0-4327D293815E}"/>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31" name="ZoneTexte 230">
          <a:extLst>
            <a:ext uri="{FF2B5EF4-FFF2-40B4-BE49-F238E27FC236}">
              <a16:creationId xmlns:a16="http://schemas.microsoft.com/office/drawing/2014/main" id="{B674F642-3065-42E8-A5AE-341C376C874C}"/>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32" name="ZoneTexte 231">
          <a:extLst>
            <a:ext uri="{FF2B5EF4-FFF2-40B4-BE49-F238E27FC236}">
              <a16:creationId xmlns:a16="http://schemas.microsoft.com/office/drawing/2014/main" id="{10258043-5856-4F03-9090-44A82EF1C4AB}"/>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33</xdr:row>
      <xdr:rowOff>128587</xdr:rowOff>
    </xdr:from>
    <xdr:ext cx="65" cy="172227"/>
    <xdr:sp macro="" textlink="">
      <xdr:nvSpPr>
        <xdr:cNvPr id="233" name="ZoneTexte 232">
          <a:extLst>
            <a:ext uri="{FF2B5EF4-FFF2-40B4-BE49-F238E27FC236}">
              <a16:creationId xmlns:a16="http://schemas.microsoft.com/office/drawing/2014/main" id="{8146DAAF-5EF0-4420-9BEC-E2C9FFB12C01}"/>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234" name="ZoneTexte 233">
          <a:extLst>
            <a:ext uri="{FF2B5EF4-FFF2-40B4-BE49-F238E27FC236}">
              <a16:creationId xmlns:a16="http://schemas.microsoft.com/office/drawing/2014/main" id="{604D62D4-3753-4D41-BC4D-D2F1730AE1FB}"/>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35" name="ZoneTexte 234">
          <a:extLst>
            <a:ext uri="{FF2B5EF4-FFF2-40B4-BE49-F238E27FC236}">
              <a16:creationId xmlns:a16="http://schemas.microsoft.com/office/drawing/2014/main" id="{14817696-1563-4BAA-9041-D9BD61F24B36}"/>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36" name="ZoneTexte 235">
          <a:extLst>
            <a:ext uri="{FF2B5EF4-FFF2-40B4-BE49-F238E27FC236}">
              <a16:creationId xmlns:a16="http://schemas.microsoft.com/office/drawing/2014/main" id="{654F6F31-2BDB-46FA-8C34-878C4509A0EA}"/>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33</xdr:row>
      <xdr:rowOff>128587</xdr:rowOff>
    </xdr:from>
    <xdr:ext cx="65" cy="172227"/>
    <xdr:sp macro="" textlink="">
      <xdr:nvSpPr>
        <xdr:cNvPr id="237" name="ZoneTexte 236">
          <a:extLst>
            <a:ext uri="{FF2B5EF4-FFF2-40B4-BE49-F238E27FC236}">
              <a16:creationId xmlns:a16="http://schemas.microsoft.com/office/drawing/2014/main" id="{65FCE4FB-0434-4168-A6E8-B76AFFD7297A}"/>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38" name="ZoneTexte 237">
          <a:extLst>
            <a:ext uri="{FF2B5EF4-FFF2-40B4-BE49-F238E27FC236}">
              <a16:creationId xmlns:a16="http://schemas.microsoft.com/office/drawing/2014/main" id="{894ACDF6-8203-46BA-97C3-F3FF5C2AC2CD}"/>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239" name="ZoneTexte 238">
          <a:extLst>
            <a:ext uri="{FF2B5EF4-FFF2-40B4-BE49-F238E27FC236}">
              <a16:creationId xmlns:a16="http://schemas.microsoft.com/office/drawing/2014/main" id="{B349CB8B-C68C-4962-BC7B-8644364D09B3}"/>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40" name="ZoneTexte 239">
          <a:extLst>
            <a:ext uri="{FF2B5EF4-FFF2-40B4-BE49-F238E27FC236}">
              <a16:creationId xmlns:a16="http://schemas.microsoft.com/office/drawing/2014/main" id="{516F78BA-45CA-476B-B1A1-DA90F61A04D2}"/>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41" name="ZoneTexte 240">
          <a:extLst>
            <a:ext uri="{FF2B5EF4-FFF2-40B4-BE49-F238E27FC236}">
              <a16:creationId xmlns:a16="http://schemas.microsoft.com/office/drawing/2014/main" id="{DA504935-5BB4-45ED-BCCC-209F23331E0F}"/>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242" name="ZoneTexte 241">
          <a:extLst>
            <a:ext uri="{FF2B5EF4-FFF2-40B4-BE49-F238E27FC236}">
              <a16:creationId xmlns:a16="http://schemas.microsoft.com/office/drawing/2014/main" id="{4C423C5A-A075-4B00-9068-5C7FAE99C861}"/>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243" name="ZoneTexte 242">
          <a:extLst>
            <a:ext uri="{FF2B5EF4-FFF2-40B4-BE49-F238E27FC236}">
              <a16:creationId xmlns:a16="http://schemas.microsoft.com/office/drawing/2014/main" id="{4689721B-B8FD-4061-B122-FD8035253C34}"/>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44" name="ZoneTexte 243">
          <a:extLst>
            <a:ext uri="{FF2B5EF4-FFF2-40B4-BE49-F238E27FC236}">
              <a16:creationId xmlns:a16="http://schemas.microsoft.com/office/drawing/2014/main" id="{00A11B79-9320-4146-9AD3-A043F96774DD}"/>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45" name="ZoneTexte 244">
          <a:extLst>
            <a:ext uri="{FF2B5EF4-FFF2-40B4-BE49-F238E27FC236}">
              <a16:creationId xmlns:a16="http://schemas.microsoft.com/office/drawing/2014/main" id="{17BB2477-D3BF-4A73-AEBA-5556388CC4D8}"/>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246" name="ZoneTexte 245">
          <a:extLst>
            <a:ext uri="{FF2B5EF4-FFF2-40B4-BE49-F238E27FC236}">
              <a16:creationId xmlns:a16="http://schemas.microsoft.com/office/drawing/2014/main" id="{258A1ED2-F03C-4756-A43B-573E2C4608C5}"/>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47" name="ZoneTexte 246">
          <a:extLst>
            <a:ext uri="{FF2B5EF4-FFF2-40B4-BE49-F238E27FC236}">
              <a16:creationId xmlns:a16="http://schemas.microsoft.com/office/drawing/2014/main" id="{E2A9DAC0-D099-4710-8682-EB751A56AB92}"/>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248" name="ZoneTexte 247">
          <a:extLst>
            <a:ext uri="{FF2B5EF4-FFF2-40B4-BE49-F238E27FC236}">
              <a16:creationId xmlns:a16="http://schemas.microsoft.com/office/drawing/2014/main" id="{608A4136-8FC5-46E0-9EF1-11FD6DEC59F7}"/>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49" name="ZoneTexte 248">
          <a:extLst>
            <a:ext uri="{FF2B5EF4-FFF2-40B4-BE49-F238E27FC236}">
              <a16:creationId xmlns:a16="http://schemas.microsoft.com/office/drawing/2014/main" id="{C51E7777-112A-49C9-ACDF-A3F0ADA4D4C8}"/>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50" name="ZoneTexte 249">
          <a:extLst>
            <a:ext uri="{FF2B5EF4-FFF2-40B4-BE49-F238E27FC236}">
              <a16:creationId xmlns:a16="http://schemas.microsoft.com/office/drawing/2014/main" id="{1C079A6C-67B3-4E20-8329-F45BE1A4E975}"/>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251" name="ZoneTexte 250">
          <a:extLst>
            <a:ext uri="{FF2B5EF4-FFF2-40B4-BE49-F238E27FC236}">
              <a16:creationId xmlns:a16="http://schemas.microsoft.com/office/drawing/2014/main" id="{F20E8F6C-8976-4F16-A39E-574F7C8D4925}"/>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252" name="ZoneTexte 251">
          <a:extLst>
            <a:ext uri="{FF2B5EF4-FFF2-40B4-BE49-F238E27FC236}">
              <a16:creationId xmlns:a16="http://schemas.microsoft.com/office/drawing/2014/main" id="{6DAE0B59-2454-4566-A75B-8818F28C40BC}"/>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53" name="ZoneTexte 252">
          <a:extLst>
            <a:ext uri="{FF2B5EF4-FFF2-40B4-BE49-F238E27FC236}">
              <a16:creationId xmlns:a16="http://schemas.microsoft.com/office/drawing/2014/main" id="{0A874F7D-B8F3-4039-A6AB-B085CB685DDF}"/>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54" name="ZoneTexte 253">
          <a:extLst>
            <a:ext uri="{FF2B5EF4-FFF2-40B4-BE49-F238E27FC236}">
              <a16:creationId xmlns:a16="http://schemas.microsoft.com/office/drawing/2014/main" id="{6F8E7C8B-67B5-4C63-8451-492BE17687FC}"/>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255" name="ZoneTexte 254">
          <a:extLst>
            <a:ext uri="{FF2B5EF4-FFF2-40B4-BE49-F238E27FC236}">
              <a16:creationId xmlns:a16="http://schemas.microsoft.com/office/drawing/2014/main" id="{F8609C2D-DB18-4F39-A4D1-2C281762E567}"/>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56" name="ZoneTexte 255">
          <a:extLst>
            <a:ext uri="{FF2B5EF4-FFF2-40B4-BE49-F238E27FC236}">
              <a16:creationId xmlns:a16="http://schemas.microsoft.com/office/drawing/2014/main" id="{3D0F8FF2-6D82-4BA5-B52A-4BF98B9BEAB0}"/>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257" name="ZoneTexte 256">
          <a:extLst>
            <a:ext uri="{FF2B5EF4-FFF2-40B4-BE49-F238E27FC236}">
              <a16:creationId xmlns:a16="http://schemas.microsoft.com/office/drawing/2014/main" id="{DC3637C4-408C-4F9F-BDCF-550DBC1911CC}"/>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58" name="ZoneTexte 257">
          <a:extLst>
            <a:ext uri="{FF2B5EF4-FFF2-40B4-BE49-F238E27FC236}">
              <a16:creationId xmlns:a16="http://schemas.microsoft.com/office/drawing/2014/main" id="{E655A699-22ED-47C2-B04B-5F33535CDA9D}"/>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59" name="ZoneTexte 258">
          <a:extLst>
            <a:ext uri="{FF2B5EF4-FFF2-40B4-BE49-F238E27FC236}">
              <a16:creationId xmlns:a16="http://schemas.microsoft.com/office/drawing/2014/main" id="{7447D742-76F0-4B0C-8F4C-0186B0916032}"/>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260" name="ZoneTexte 259">
          <a:extLst>
            <a:ext uri="{FF2B5EF4-FFF2-40B4-BE49-F238E27FC236}">
              <a16:creationId xmlns:a16="http://schemas.microsoft.com/office/drawing/2014/main" id="{D38B262D-688B-4030-9D68-4A814D3603CF}"/>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61" name="ZoneTexte 260">
          <a:extLst>
            <a:ext uri="{FF2B5EF4-FFF2-40B4-BE49-F238E27FC236}">
              <a16:creationId xmlns:a16="http://schemas.microsoft.com/office/drawing/2014/main" id="{6279B2D3-C611-44D1-A6F9-86850D5D55A9}"/>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62" name="ZoneTexte 261">
          <a:extLst>
            <a:ext uri="{FF2B5EF4-FFF2-40B4-BE49-F238E27FC236}">
              <a16:creationId xmlns:a16="http://schemas.microsoft.com/office/drawing/2014/main" id="{277FB44C-74E7-4ACF-90B4-4F03C11A42D6}"/>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63" name="ZoneTexte 262">
          <a:extLst>
            <a:ext uri="{FF2B5EF4-FFF2-40B4-BE49-F238E27FC236}">
              <a16:creationId xmlns:a16="http://schemas.microsoft.com/office/drawing/2014/main" id="{E0AE05B2-8CA4-4BD4-9044-AD157C3982E1}"/>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264" name="ZoneTexte 263">
          <a:extLst>
            <a:ext uri="{FF2B5EF4-FFF2-40B4-BE49-F238E27FC236}">
              <a16:creationId xmlns:a16="http://schemas.microsoft.com/office/drawing/2014/main" id="{B3D32A76-C5D8-48F3-B468-E6A8363A9150}"/>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65" name="ZoneTexte 264">
          <a:extLst>
            <a:ext uri="{FF2B5EF4-FFF2-40B4-BE49-F238E27FC236}">
              <a16:creationId xmlns:a16="http://schemas.microsoft.com/office/drawing/2014/main" id="{467C72B1-8493-427D-88FD-E504A8B183E2}"/>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66" name="ZoneTexte 265">
          <a:extLst>
            <a:ext uri="{FF2B5EF4-FFF2-40B4-BE49-F238E27FC236}">
              <a16:creationId xmlns:a16="http://schemas.microsoft.com/office/drawing/2014/main" id="{41C5DAA0-F629-4869-A5A6-0A7BCBCE8FB9}"/>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67" name="ZoneTexte 266">
          <a:extLst>
            <a:ext uri="{FF2B5EF4-FFF2-40B4-BE49-F238E27FC236}">
              <a16:creationId xmlns:a16="http://schemas.microsoft.com/office/drawing/2014/main" id="{E8CB971B-4367-4F69-A3E1-9993BA662EDB}"/>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68" name="ZoneTexte 267">
          <a:extLst>
            <a:ext uri="{FF2B5EF4-FFF2-40B4-BE49-F238E27FC236}">
              <a16:creationId xmlns:a16="http://schemas.microsoft.com/office/drawing/2014/main" id="{915A670D-2C58-426F-9482-70935E4B31B6}"/>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69" name="ZoneTexte 268">
          <a:extLst>
            <a:ext uri="{FF2B5EF4-FFF2-40B4-BE49-F238E27FC236}">
              <a16:creationId xmlns:a16="http://schemas.microsoft.com/office/drawing/2014/main" id="{B16745C6-CB68-474E-9492-0866DA61DF47}"/>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270" name="ZoneTexte 269">
          <a:extLst>
            <a:ext uri="{FF2B5EF4-FFF2-40B4-BE49-F238E27FC236}">
              <a16:creationId xmlns:a16="http://schemas.microsoft.com/office/drawing/2014/main" id="{A78AD831-23D3-4E10-AC22-71CA696904A7}"/>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71" name="ZoneTexte 270">
          <a:extLst>
            <a:ext uri="{FF2B5EF4-FFF2-40B4-BE49-F238E27FC236}">
              <a16:creationId xmlns:a16="http://schemas.microsoft.com/office/drawing/2014/main" id="{14C1F910-1406-4308-887F-9A731601BE4B}"/>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72" name="ZoneTexte 271">
          <a:extLst>
            <a:ext uri="{FF2B5EF4-FFF2-40B4-BE49-F238E27FC236}">
              <a16:creationId xmlns:a16="http://schemas.microsoft.com/office/drawing/2014/main" id="{60E93594-AD2E-4D23-B5BE-38FDE955B764}"/>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73" name="ZoneTexte 272">
          <a:extLst>
            <a:ext uri="{FF2B5EF4-FFF2-40B4-BE49-F238E27FC236}">
              <a16:creationId xmlns:a16="http://schemas.microsoft.com/office/drawing/2014/main" id="{D7902DFE-1257-4498-9F2A-590A3F9AF5C1}"/>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74" name="ZoneTexte 273">
          <a:extLst>
            <a:ext uri="{FF2B5EF4-FFF2-40B4-BE49-F238E27FC236}">
              <a16:creationId xmlns:a16="http://schemas.microsoft.com/office/drawing/2014/main" id="{AE1A5F04-D8A9-4ABF-904A-4E798B588B31}"/>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275" name="ZoneTexte 274">
          <a:extLst>
            <a:ext uri="{FF2B5EF4-FFF2-40B4-BE49-F238E27FC236}">
              <a16:creationId xmlns:a16="http://schemas.microsoft.com/office/drawing/2014/main" id="{D745DE81-A362-45E7-89A6-8B2C5E469476}"/>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76" name="ZoneTexte 275">
          <a:extLst>
            <a:ext uri="{FF2B5EF4-FFF2-40B4-BE49-F238E27FC236}">
              <a16:creationId xmlns:a16="http://schemas.microsoft.com/office/drawing/2014/main" id="{B3B7B71C-8F5F-4BED-B1EF-10853EE16A79}"/>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77" name="ZoneTexte 276">
          <a:extLst>
            <a:ext uri="{FF2B5EF4-FFF2-40B4-BE49-F238E27FC236}">
              <a16:creationId xmlns:a16="http://schemas.microsoft.com/office/drawing/2014/main" id="{D58E2FDE-8618-4776-8A5A-E0AE8B266CBE}"/>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278" name="ZoneTexte 277">
          <a:extLst>
            <a:ext uri="{FF2B5EF4-FFF2-40B4-BE49-F238E27FC236}">
              <a16:creationId xmlns:a16="http://schemas.microsoft.com/office/drawing/2014/main" id="{A0129597-8E48-4124-96B5-F028AB04978A}"/>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279" name="ZoneTexte 278">
          <a:extLst>
            <a:ext uri="{FF2B5EF4-FFF2-40B4-BE49-F238E27FC236}">
              <a16:creationId xmlns:a16="http://schemas.microsoft.com/office/drawing/2014/main" id="{108AE5E7-38EA-4185-BE6C-68DFDDD6A5E1}"/>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80" name="ZoneTexte 279">
          <a:extLst>
            <a:ext uri="{FF2B5EF4-FFF2-40B4-BE49-F238E27FC236}">
              <a16:creationId xmlns:a16="http://schemas.microsoft.com/office/drawing/2014/main" id="{5B0F8E63-B39A-46F9-B5DC-4087CDFCFCDB}"/>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81" name="ZoneTexte 280">
          <a:extLst>
            <a:ext uri="{FF2B5EF4-FFF2-40B4-BE49-F238E27FC236}">
              <a16:creationId xmlns:a16="http://schemas.microsoft.com/office/drawing/2014/main" id="{59488FA9-A001-4E43-9899-8F842D6135C0}"/>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82" name="ZoneTexte 281">
          <a:extLst>
            <a:ext uri="{FF2B5EF4-FFF2-40B4-BE49-F238E27FC236}">
              <a16:creationId xmlns:a16="http://schemas.microsoft.com/office/drawing/2014/main" id="{D15D7711-133E-42FB-BF14-B700C9CF2AC3}"/>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83" name="ZoneTexte 282">
          <a:extLst>
            <a:ext uri="{FF2B5EF4-FFF2-40B4-BE49-F238E27FC236}">
              <a16:creationId xmlns:a16="http://schemas.microsoft.com/office/drawing/2014/main" id="{FB21AF57-93CE-4C3E-8283-EE796B3C66E8}"/>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284" name="ZoneTexte 283">
          <a:extLst>
            <a:ext uri="{FF2B5EF4-FFF2-40B4-BE49-F238E27FC236}">
              <a16:creationId xmlns:a16="http://schemas.microsoft.com/office/drawing/2014/main" id="{1C2467D8-37CC-4108-A36B-FC465C3BC489}"/>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85" name="ZoneTexte 284">
          <a:extLst>
            <a:ext uri="{FF2B5EF4-FFF2-40B4-BE49-F238E27FC236}">
              <a16:creationId xmlns:a16="http://schemas.microsoft.com/office/drawing/2014/main" id="{91F89577-9616-488A-A4D0-15AA1F3C1A4D}"/>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86" name="ZoneTexte 285">
          <a:extLst>
            <a:ext uri="{FF2B5EF4-FFF2-40B4-BE49-F238E27FC236}">
              <a16:creationId xmlns:a16="http://schemas.microsoft.com/office/drawing/2014/main" id="{F01942EE-9DAB-42E8-A059-57400CF2680E}"/>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287" name="ZoneTexte 286">
          <a:extLst>
            <a:ext uri="{FF2B5EF4-FFF2-40B4-BE49-F238E27FC236}">
              <a16:creationId xmlns:a16="http://schemas.microsoft.com/office/drawing/2014/main" id="{C0B192A6-0883-4C65-9099-5B2958AC6264}"/>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88" name="ZoneTexte 287">
          <a:extLst>
            <a:ext uri="{FF2B5EF4-FFF2-40B4-BE49-F238E27FC236}">
              <a16:creationId xmlns:a16="http://schemas.microsoft.com/office/drawing/2014/main" id="{937E2318-1A02-40B9-BD59-D0ECCD947C69}"/>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89" name="ZoneTexte 288">
          <a:extLst>
            <a:ext uri="{FF2B5EF4-FFF2-40B4-BE49-F238E27FC236}">
              <a16:creationId xmlns:a16="http://schemas.microsoft.com/office/drawing/2014/main" id="{176D5995-22E8-4F42-94BE-8656BBA019EC}"/>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90" name="ZoneTexte 289">
          <a:extLst>
            <a:ext uri="{FF2B5EF4-FFF2-40B4-BE49-F238E27FC236}">
              <a16:creationId xmlns:a16="http://schemas.microsoft.com/office/drawing/2014/main" id="{09E0220A-0150-4EF0-BB36-5246270D7E33}"/>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291" name="ZoneTexte 290">
          <a:extLst>
            <a:ext uri="{FF2B5EF4-FFF2-40B4-BE49-F238E27FC236}">
              <a16:creationId xmlns:a16="http://schemas.microsoft.com/office/drawing/2014/main" id="{15783B8D-F710-4D7F-9905-5DBB5310AFB4}"/>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92" name="ZoneTexte 291">
          <a:extLst>
            <a:ext uri="{FF2B5EF4-FFF2-40B4-BE49-F238E27FC236}">
              <a16:creationId xmlns:a16="http://schemas.microsoft.com/office/drawing/2014/main" id="{56608FF5-7B69-426A-A5D6-7F14DE3405BF}"/>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93" name="ZoneTexte 292">
          <a:extLst>
            <a:ext uri="{FF2B5EF4-FFF2-40B4-BE49-F238E27FC236}">
              <a16:creationId xmlns:a16="http://schemas.microsoft.com/office/drawing/2014/main" id="{6F61D1D2-4887-444C-B918-6D46956E9653}"/>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94" name="ZoneTexte 293">
          <a:extLst>
            <a:ext uri="{FF2B5EF4-FFF2-40B4-BE49-F238E27FC236}">
              <a16:creationId xmlns:a16="http://schemas.microsoft.com/office/drawing/2014/main" id="{65086F14-40AD-43C7-959D-0A4A8D3FB916}"/>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95" name="ZoneTexte 294">
          <a:extLst>
            <a:ext uri="{FF2B5EF4-FFF2-40B4-BE49-F238E27FC236}">
              <a16:creationId xmlns:a16="http://schemas.microsoft.com/office/drawing/2014/main" id="{6619A2E8-4720-491D-A431-427F73292C8B}"/>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296" name="ZoneTexte 295">
          <a:extLst>
            <a:ext uri="{FF2B5EF4-FFF2-40B4-BE49-F238E27FC236}">
              <a16:creationId xmlns:a16="http://schemas.microsoft.com/office/drawing/2014/main" id="{E124408B-318B-41C6-93FA-20C3D736DC40}"/>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297" name="ZoneTexte 296">
          <a:extLst>
            <a:ext uri="{FF2B5EF4-FFF2-40B4-BE49-F238E27FC236}">
              <a16:creationId xmlns:a16="http://schemas.microsoft.com/office/drawing/2014/main" id="{1C552F2E-09FD-4A1F-AE7D-AF7F4643E3B3}"/>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298" name="ZoneTexte 297">
          <a:extLst>
            <a:ext uri="{FF2B5EF4-FFF2-40B4-BE49-F238E27FC236}">
              <a16:creationId xmlns:a16="http://schemas.microsoft.com/office/drawing/2014/main" id="{B777E76D-5C44-4649-8AD2-F1632CBB51A4}"/>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299" name="ZoneTexte 298">
          <a:extLst>
            <a:ext uri="{FF2B5EF4-FFF2-40B4-BE49-F238E27FC236}">
              <a16:creationId xmlns:a16="http://schemas.microsoft.com/office/drawing/2014/main" id="{F7AE9621-B006-4246-9993-3408EA928F97}"/>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300" name="ZoneTexte 299">
          <a:extLst>
            <a:ext uri="{FF2B5EF4-FFF2-40B4-BE49-F238E27FC236}">
              <a16:creationId xmlns:a16="http://schemas.microsoft.com/office/drawing/2014/main" id="{ED03BBF4-23AF-4D51-A43A-940684F5CC57}"/>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301" name="ZoneTexte 300">
          <a:extLst>
            <a:ext uri="{FF2B5EF4-FFF2-40B4-BE49-F238E27FC236}">
              <a16:creationId xmlns:a16="http://schemas.microsoft.com/office/drawing/2014/main" id="{54DFB31D-6C0A-4FCF-A2F0-3246E100074F}"/>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302" name="ZoneTexte 301">
          <a:extLst>
            <a:ext uri="{FF2B5EF4-FFF2-40B4-BE49-F238E27FC236}">
              <a16:creationId xmlns:a16="http://schemas.microsoft.com/office/drawing/2014/main" id="{599A8BAC-E345-4555-97EA-2881ABB30896}"/>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303" name="ZoneTexte 302">
          <a:extLst>
            <a:ext uri="{FF2B5EF4-FFF2-40B4-BE49-F238E27FC236}">
              <a16:creationId xmlns:a16="http://schemas.microsoft.com/office/drawing/2014/main" id="{F5937E44-11CA-472D-9D57-B1CEF35EC81D}"/>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304" name="ZoneTexte 303">
          <a:extLst>
            <a:ext uri="{FF2B5EF4-FFF2-40B4-BE49-F238E27FC236}">
              <a16:creationId xmlns:a16="http://schemas.microsoft.com/office/drawing/2014/main" id="{D9348FFE-9F75-4B10-B427-8B6AC6BA33D3}"/>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38</xdr:row>
      <xdr:rowOff>128587</xdr:rowOff>
    </xdr:from>
    <xdr:ext cx="65" cy="172227"/>
    <xdr:sp macro="" textlink="">
      <xdr:nvSpPr>
        <xdr:cNvPr id="305" name="ZoneTexte 304">
          <a:extLst>
            <a:ext uri="{FF2B5EF4-FFF2-40B4-BE49-F238E27FC236}">
              <a16:creationId xmlns:a16="http://schemas.microsoft.com/office/drawing/2014/main" id="{4E2E9958-3542-4847-B6D8-A75E538645E1}"/>
            </a:ext>
          </a:extLst>
        </xdr:cNvPr>
        <xdr:cNvSpPr txBox="1"/>
      </xdr:nvSpPr>
      <xdr:spPr>
        <a:xfrm>
          <a:off x="18411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306" name="ZoneTexte 305">
          <a:extLst>
            <a:ext uri="{FF2B5EF4-FFF2-40B4-BE49-F238E27FC236}">
              <a16:creationId xmlns:a16="http://schemas.microsoft.com/office/drawing/2014/main" id="{C2C643D1-DBFC-47AD-93F3-10C3348A1887}"/>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307" name="ZoneTexte 306">
          <a:extLst>
            <a:ext uri="{FF2B5EF4-FFF2-40B4-BE49-F238E27FC236}">
              <a16:creationId xmlns:a16="http://schemas.microsoft.com/office/drawing/2014/main" id="{6AB1AAD1-25D7-46DF-9D31-653B2FC3AC7B}"/>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08" name="ZoneTexte 307">
          <a:extLst>
            <a:ext uri="{FF2B5EF4-FFF2-40B4-BE49-F238E27FC236}">
              <a16:creationId xmlns:a16="http://schemas.microsoft.com/office/drawing/2014/main" id="{6192AEE6-3D51-488D-8D80-D2D4F564D48E}"/>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38</xdr:row>
      <xdr:rowOff>128587</xdr:rowOff>
    </xdr:from>
    <xdr:ext cx="65" cy="172227"/>
    <xdr:sp macro="" textlink="">
      <xdr:nvSpPr>
        <xdr:cNvPr id="309" name="ZoneTexte 308">
          <a:extLst>
            <a:ext uri="{FF2B5EF4-FFF2-40B4-BE49-F238E27FC236}">
              <a16:creationId xmlns:a16="http://schemas.microsoft.com/office/drawing/2014/main" id="{974A4832-FDA5-4D0F-9540-755CCDC9E9AF}"/>
            </a:ext>
          </a:extLst>
        </xdr:cNvPr>
        <xdr:cNvSpPr txBox="1"/>
      </xdr:nvSpPr>
      <xdr:spPr>
        <a:xfrm>
          <a:off x="19173825" y="12206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10" name="ZoneTexte 309">
          <a:extLst>
            <a:ext uri="{FF2B5EF4-FFF2-40B4-BE49-F238E27FC236}">
              <a16:creationId xmlns:a16="http://schemas.microsoft.com/office/drawing/2014/main" id="{7F500B0F-C11A-4998-9932-847CA945CC6C}"/>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311" name="ZoneTexte 310">
          <a:extLst>
            <a:ext uri="{FF2B5EF4-FFF2-40B4-BE49-F238E27FC236}">
              <a16:creationId xmlns:a16="http://schemas.microsoft.com/office/drawing/2014/main" id="{C4BC5075-08E7-485A-8FC6-CF2EE1F76DF0}"/>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12" name="ZoneTexte 311">
          <a:extLst>
            <a:ext uri="{FF2B5EF4-FFF2-40B4-BE49-F238E27FC236}">
              <a16:creationId xmlns:a16="http://schemas.microsoft.com/office/drawing/2014/main" id="{2CF64031-37C9-4024-9ACF-44C8B909D3AD}"/>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13" name="ZoneTexte 312">
          <a:extLst>
            <a:ext uri="{FF2B5EF4-FFF2-40B4-BE49-F238E27FC236}">
              <a16:creationId xmlns:a16="http://schemas.microsoft.com/office/drawing/2014/main" id="{B97FD400-26BE-474A-91AD-0A01436746AC}"/>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39</xdr:row>
      <xdr:rowOff>128587</xdr:rowOff>
    </xdr:from>
    <xdr:ext cx="65" cy="172227"/>
    <xdr:sp macro="" textlink="">
      <xdr:nvSpPr>
        <xdr:cNvPr id="314" name="ZoneTexte 313">
          <a:extLst>
            <a:ext uri="{FF2B5EF4-FFF2-40B4-BE49-F238E27FC236}">
              <a16:creationId xmlns:a16="http://schemas.microsoft.com/office/drawing/2014/main" id="{D6667D7A-7B39-447D-BAA7-797F06A868D1}"/>
            </a:ext>
          </a:extLst>
        </xdr:cNvPr>
        <xdr:cNvSpPr txBox="1"/>
      </xdr:nvSpPr>
      <xdr:spPr>
        <a:xfrm>
          <a:off x="18411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40</xdr:row>
      <xdr:rowOff>128587</xdr:rowOff>
    </xdr:from>
    <xdr:ext cx="65" cy="172227"/>
    <xdr:sp macro="" textlink="">
      <xdr:nvSpPr>
        <xdr:cNvPr id="315" name="ZoneTexte 314">
          <a:extLst>
            <a:ext uri="{FF2B5EF4-FFF2-40B4-BE49-F238E27FC236}">
              <a16:creationId xmlns:a16="http://schemas.microsoft.com/office/drawing/2014/main" id="{05DA5BC8-3F8C-41E1-ADA9-FAE53F967840}"/>
            </a:ext>
          </a:extLst>
        </xdr:cNvPr>
        <xdr:cNvSpPr txBox="1"/>
      </xdr:nvSpPr>
      <xdr:spPr>
        <a:xfrm>
          <a:off x="18411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16" name="ZoneTexte 315">
          <a:extLst>
            <a:ext uri="{FF2B5EF4-FFF2-40B4-BE49-F238E27FC236}">
              <a16:creationId xmlns:a16="http://schemas.microsoft.com/office/drawing/2014/main" id="{D064059B-678C-4BC7-B66E-FB1E1358DED4}"/>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17" name="ZoneTexte 316">
          <a:extLst>
            <a:ext uri="{FF2B5EF4-FFF2-40B4-BE49-F238E27FC236}">
              <a16:creationId xmlns:a16="http://schemas.microsoft.com/office/drawing/2014/main" id="{F490CAA4-E82C-4077-BF98-F26AE8BC87C6}"/>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39</xdr:row>
      <xdr:rowOff>128587</xdr:rowOff>
    </xdr:from>
    <xdr:ext cx="65" cy="172227"/>
    <xdr:sp macro="" textlink="">
      <xdr:nvSpPr>
        <xdr:cNvPr id="318" name="ZoneTexte 317">
          <a:extLst>
            <a:ext uri="{FF2B5EF4-FFF2-40B4-BE49-F238E27FC236}">
              <a16:creationId xmlns:a16="http://schemas.microsoft.com/office/drawing/2014/main" id="{00BA0A2D-0764-424A-A6E2-F66ED15B4211}"/>
            </a:ext>
          </a:extLst>
        </xdr:cNvPr>
        <xdr:cNvSpPr txBox="1"/>
      </xdr:nvSpPr>
      <xdr:spPr>
        <a:xfrm>
          <a:off x="19173825"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19" name="ZoneTexte 318">
          <a:extLst>
            <a:ext uri="{FF2B5EF4-FFF2-40B4-BE49-F238E27FC236}">
              <a16:creationId xmlns:a16="http://schemas.microsoft.com/office/drawing/2014/main" id="{A6590F6E-97F6-4853-AF52-0255A71F0C4C}"/>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40</xdr:row>
      <xdr:rowOff>128587</xdr:rowOff>
    </xdr:from>
    <xdr:ext cx="65" cy="172227"/>
    <xdr:sp macro="" textlink="">
      <xdr:nvSpPr>
        <xdr:cNvPr id="320" name="ZoneTexte 319">
          <a:extLst>
            <a:ext uri="{FF2B5EF4-FFF2-40B4-BE49-F238E27FC236}">
              <a16:creationId xmlns:a16="http://schemas.microsoft.com/office/drawing/2014/main" id="{5FD9E17A-A866-4319-AC28-4E87D8FC87D8}"/>
            </a:ext>
          </a:extLst>
        </xdr:cNvPr>
        <xdr:cNvSpPr txBox="1"/>
      </xdr:nvSpPr>
      <xdr:spPr>
        <a:xfrm>
          <a:off x="18411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21" name="ZoneTexte 320">
          <a:extLst>
            <a:ext uri="{FF2B5EF4-FFF2-40B4-BE49-F238E27FC236}">
              <a16:creationId xmlns:a16="http://schemas.microsoft.com/office/drawing/2014/main" id="{A0D52873-F60D-4AFB-AB68-0F4DDF59F24C}"/>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22" name="ZoneTexte 321">
          <a:extLst>
            <a:ext uri="{FF2B5EF4-FFF2-40B4-BE49-F238E27FC236}">
              <a16:creationId xmlns:a16="http://schemas.microsoft.com/office/drawing/2014/main" id="{3E1415FB-81D1-4B27-822C-99C3A7A004E2}"/>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40</xdr:row>
      <xdr:rowOff>128587</xdr:rowOff>
    </xdr:from>
    <xdr:ext cx="65" cy="172227"/>
    <xdr:sp macro="" textlink="">
      <xdr:nvSpPr>
        <xdr:cNvPr id="323" name="ZoneTexte 322">
          <a:extLst>
            <a:ext uri="{FF2B5EF4-FFF2-40B4-BE49-F238E27FC236}">
              <a16:creationId xmlns:a16="http://schemas.microsoft.com/office/drawing/2014/main" id="{63A60BF3-DDB7-47C7-868D-0DC3EED421EA}"/>
            </a:ext>
          </a:extLst>
        </xdr:cNvPr>
        <xdr:cNvSpPr txBox="1"/>
      </xdr:nvSpPr>
      <xdr:spPr>
        <a:xfrm>
          <a:off x="18411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41</xdr:row>
      <xdr:rowOff>128587</xdr:rowOff>
    </xdr:from>
    <xdr:ext cx="65" cy="172227"/>
    <xdr:sp macro="" textlink="">
      <xdr:nvSpPr>
        <xdr:cNvPr id="324" name="ZoneTexte 323">
          <a:extLst>
            <a:ext uri="{FF2B5EF4-FFF2-40B4-BE49-F238E27FC236}">
              <a16:creationId xmlns:a16="http://schemas.microsoft.com/office/drawing/2014/main" id="{E77A885D-7B4A-41CE-A507-6734B53419D7}"/>
            </a:ext>
          </a:extLst>
        </xdr:cNvPr>
        <xdr:cNvSpPr txBox="1"/>
      </xdr:nvSpPr>
      <xdr:spPr>
        <a:xfrm>
          <a:off x="18411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25" name="ZoneTexte 324">
          <a:extLst>
            <a:ext uri="{FF2B5EF4-FFF2-40B4-BE49-F238E27FC236}">
              <a16:creationId xmlns:a16="http://schemas.microsoft.com/office/drawing/2014/main" id="{3F8864A3-8E6C-4D24-AFB8-B318043A7D13}"/>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26" name="ZoneTexte 325">
          <a:extLst>
            <a:ext uri="{FF2B5EF4-FFF2-40B4-BE49-F238E27FC236}">
              <a16:creationId xmlns:a16="http://schemas.microsoft.com/office/drawing/2014/main" id="{ADF35FE4-CD5C-409F-A734-82F901397871}"/>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40</xdr:row>
      <xdr:rowOff>128587</xdr:rowOff>
    </xdr:from>
    <xdr:ext cx="65" cy="172227"/>
    <xdr:sp macro="" textlink="">
      <xdr:nvSpPr>
        <xdr:cNvPr id="327" name="ZoneTexte 326">
          <a:extLst>
            <a:ext uri="{FF2B5EF4-FFF2-40B4-BE49-F238E27FC236}">
              <a16:creationId xmlns:a16="http://schemas.microsoft.com/office/drawing/2014/main" id="{993C1D2A-ADCC-421E-894F-7697EBFA3755}"/>
            </a:ext>
          </a:extLst>
        </xdr:cNvPr>
        <xdr:cNvSpPr txBox="1"/>
      </xdr:nvSpPr>
      <xdr:spPr>
        <a:xfrm>
          <a:off x="19173825" y="12682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28" name="ZoneTexte 327">
          <a:extLst>
            <a:ext uri="{FF2B5EF4-FFF2-40B4-BE49-F238E27FC236}">
              <a16:creationId xmlns:a16="http://schemas.microsoft.com/office/drawing/2014/main" id="{AED59802-1061-438C-A0B4-B20B3D35B852}"/>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41</xdr:row>
      <xdr:rowOff>128587</xdr:rowOff>
    </xdr:from>
    <xdr:ext cx="65" cy="172227"/>
    <xdr:sp macro="" textlink="">
      <xdr:nvSpPr>
        <xdr:cNvPr id="329" name="ZoneTexte 328">
          <a:extLst>
            <a:ext uri="{FF2B5EF4-FFF2-40B4-BE49-F238E27FC236}">
              <a16:creationId xmlns:a16="http://schemas.microsoft.com/office/drawing/2014/main" id="{C09044D7-F031-4509-BEE4-25176DA59C45}"/>
            </a:ext>
          </a:extLst>
        </xdr:cNvPr>
        <xdr:cNvSpPr txBox="1"/>
      </xdr:nvSpPr>
      <xdr:spPr>
        <a:xfrm>
          <a:off x="18411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30" name="ZoneTexte 329">
          <a:extLst>
            <a:ext uri="{FF2B5EF4-FFF2-40B4-BE49-F238E27FC236}">
              <a16:creationId xmlns:a16="http://schemas.microsoft.com/office/drawing/2014/main" id="{BB905F3A-4796-43F2-BAE6-069206888C51}"/>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31" name="ZoneTexte 330">
          <a:extLst>
            <a:ext uri="{FF2B5EF4-FFF2-40B4-BE49-F238E27FC236}">
              <a16:creationId xmlns:a16="http://schemas.microsoft.com/office/drawing/2014/main" id="{1BA47174-91D3-4AB3-BF12-69AFEB8A6425}"/>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41</xdr:row>
      <xdr:rowOff>128587</xdr:rowOff>
    </xdr:from>
    <xdr:ext cx="65" cy="172227"/>
    <xdr:sp macro="" textlink="">
      <xdr:nvSpPr>
        <xdr:cNvPr id="332" name="ZoneTexte 331">
          <a:extLst>
            <a:ext uri="{FF2B5EF4-FFF2-40B4-BE49-F238E27FC236}">
              <a16:creationId xmlns:a16="http://schemas.microsoft.com/office/drawing/2014/main" id="{8F46AC35-1E2C-4F66-9D1D-4D36129EB9BE}"/>
            </a:ext>
          </a:extLst>
        </xdr:cNvPr>
        <xdr:cNvSpPr txBox="1"/>
      </xdr:nvSpPr>
      <xdr:spPr>
        <a:xfrm>
          <a:off x="18411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42</xdr:row>
      <xdr:rowOff>128587</xdr:rowOff>
    </xdr:from>
    <xdr:ext cx="65" cy="172227"/>
    <xdr:sp macro="" textlink="">
      <xdr:nvSpPr>
        <xdr:cNvPr id="333" name="ZoneTexte 332">
          <a:extLst>
            <a:ext uri="{FF2B5EF4-FFF2-40B4-BE49-F238E27FC236}">
              <a16:creationId xmlns:a16="http://schemas.microsoft.com/office/drawing/2014/main" id="{F714D821-0B4F-41F6-BD3C-192092B2B1B5}"/>
            </a:ext>
          </a:extLst>
        </xdr:cNvPr>
        <xdr:cNvSpPr txBox="1"/>
      </xdr:nvSpPr>
      <xdr:spPr>
        <a:xfrm>
          <a:off x="18411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34" name="ZoneTexte 333">
          <a:extLst>
            <a:ext uri="{FF2B5EF4-FFF2-40B4-BE49-F238E27FC236}">
              <a16:creationId xmlns:a16="http://schemas.microsoft.com/office/drawing/2014/main" id="{AC3FE4BA-177C-4292-B671-DAA412B96476}"/>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35" name="ZoneTexte 334">
          <a:extLst>
            <a:ext uri="{FF2B5EF4-FFF2-40B4-BE49-F238E27FC236}">
              <a16:creationId xmlns:a16="http://schemas.microsoft.com/office/drawing/2014/main" id="{EA86E561-C075-4B73-B9E0-C4F91220E8F8}"/>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41</xdr:row>
      <xdr:rowOff>128587</xdr:rowOff>
    </xdr:from>
    <xdr:ext cx="65" cy="172227"/>
    <xdr:sp macro="" textlink="">
      <xdr:nvSpPr>
        <xdr:cNvPr id="336" name="ZoneTexte 335">
          <a:extLst>
            <a:ext uri="{FF2B5EF4-FFF2-40B4-BE49-F238E27FC236}">
              <a16:creationId xmlns:a16="http://schemas.microsoft.com/office/drawing/2014/main" id="{C80C0431-9025-4FBF-B0B8-91C9DE4BE46C}"/>
            </a:ext>
          </a:extLst>
        </xdr:cNvPr>
        <xdr:cNvSpPr txBox="1"/>
      </xdr:nvSpPr>
      <xdr:spPr>
        <a:xfrm>
          <a:off x="19173825" y="12920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37" name="ZoneTexte 336">
          <a:extLst>
            <a:ext uri="{FF2B5EF4-FFF2-40B4-BE49-F238E27FC236}">
              <a16:creationId xmlns:a16="http://schemas.microsoft.com/office/drawing/2014/main" id="{B4AB5DE8-0EC1-41A7-BAA2-6ABB84FA9772}"/>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42</xdr:row>
      <xdr:rowOff>128587</xdr:rowOff>
    </xdr:from>
    <xdr:ext cx="65" cy="172227"/>
    <xdr:sp macro="" textlink="">
      <xdr:nvSpPr>
        <xdr:cNvPr id="338" name="ZoneTexte 337">
          <a:extLst>
            <a:ext uri="{FF2B5EF4-FFF2-40B4-BE49-F238E27FC236}">
              <a16:creationId xmlns:a16="http://schemas.microsoft.com/office/drawing/2014/main" id="{56537CB8-EAB8-442F-BDE5-2030256688B7}"/>
            </a:ext>
          </a:extLst>
        </xdr:cNvPr>
        <xdr:cNvSpPr txBox="1"/>
      </xdr:nvSpPr>
      <xdr:spPr>
        <a:xfrm>
          <a:off x="18411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39" name="ZoneTexte 338">
          <a:extLst>
            <a:ext uri="{FF2B5EF4-FFF2-40B4-BE49-F238E27FC236}">
              <a16:creationId xmlns:a16="http://schemas.microsoft.com/office/drawing/2014/main" id="{65D3D426-AC4E-474B-92E1-59AEC70E261B}"/>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40" name="ZoneTexte 339">
          <a:extLst>
            <a:ext uri="{FF2B5EF4-FFF2-40B4-BE49-F238E27FC236}">
              <a16:creationId xmlns:a16="http://schemas.microsoft.com/office/drawing/2014/main" id="{529811E6-0883-4EB3-A65C-6BD677BEE120}"/>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43</xdr:row>
      <xdr:rowOff>128587</xdr:rowOff>
    </xdr:from>
    <xdr:ext cx="65" cy="172227"/>
    <xdr:sp macro="" textlink="">
      <xdr:nvSpPr>
        <xdr:cNvPr id="341" name="ZoneTexte 340">
          <a:extLst>
            <a:ext uri="{FF2B5EF4-FFF2-40B4-BE49-F238E27FC236}">
              <a16:creationId xmlns:a16="http://schemas.microsoft.com/office/drawing/2014/main" id="{29990DF9-80BC-4B1A-8A11-899A59602FCA}"/>
            </a:ext>
          </a:extLst>
        </xdr:cNvPr>
        <xdr:cNvSpPr txBox="1"/>
      </xdr:nvSpPr>
      <xdr:spPr>
        <a:xfrm>
          <a:off x="18411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42" name="ZoneTexte 341">
          <a:extLst>
            <a:ext uri="{FF2B5EF4-FFF2-40B4-BE49-F238E27FC236}">
              <a16:creationId xmlns:a16="http://schemas.microsoft.com/office/drawing/2014/main" id="{81F15E5F-9345-4400-835A-36E8E380BF86}"/>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43" name="ZoneTexte 342">
          <a:extLst>
            <a:ext uri="{FF2B5EF4-FFF2-40B4-BE49-F238E27FC236}">
              <a16:creationId xmlns:a16="http://schemas.microsoft.com/office/drawing/2014/main" id="{97359C57-9CEB-45D1-AC6C-C0B8FB7D60A3}"/>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42</xdr:row>
      <xdr:rowOff>128587</xdr:rowOff>
    </xdr:from>
    <xdr:ext cx="65" cy="172227"/>
    <xdr:sp macro="" textlink="">
      <xdr:nvSpPr>
        <xdr:cNvPr id="344" name="ZoneTexte 343">
          <a:extLst>
            <a:ext uri="{FF2B5EF4-FFF2-40B4-BE49-F238E27FC236}">
              <a16:creationId xmlns:a16="http://schemas.microsoft.com/office/drawing/2014/main" id="{2752B2CE-7D05-4506-8638-17AC3E934C09}"/>
            </a:ext>
          </a:extLst>
        </xdr:cNvPr>
        <xdr:cNvSpPr txBox="1"/>
      </xdr:nvSpPr>
      <xdr:spPr>
        <a:xfrm>
          <a:off x="19173825" y="13168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45" name="ZoneTexte 344">
          <a:extLst>
            <a:ext uri="{FF2B5EF4-FFF2-40B4-BE49-F238E27FC236}">
              <a16:creationId xmlns:a16="http://schemas.microsoft.com/office/drawing/2014/main" id="{36513A50-C1BE-48CF-8726-FE07BDD4FE55}"/>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43</xdr:row>
      <xdr:rowOff>128587</xdr:rowOff>
    </xdr:from>
    <xdr:ext cx="65" cy="172227"/>
    <xdr:sp macro="" textlink="">
      <xdr:nvSpPr>
        <xdr:cNvPr id="346" name="ZoneTexte 345">
          <a:extLst>
            <a:ext uri="{FF2B5EF4-FFF2-40B4-BE49-F238E27FC236}">
              <a16:creationId xmlns:a16="http://schemas.microsoft.com/office/drawing/2014/main" id="{DBAC46A7-1BC6-489C-B1AA-7C668A83D98C}"/>
            </a:ext>
          </a:extLst>
        </xdr:cNvPr>
        <xdr:cNvSpPr txBox="1"/>
      </xdr:nvSpPr>
      <xdr:spPr>
        <a:xfrm>
          <a:off x="18411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47" name="ZoneTexte 346">
          <a:extLst>
            <a:ext uri="{FF2B5EF4-FFF2-40B4-BE49-F238E27FC236}">
              <a16:creationId xmlns:a16="http://schemas.microsoft.com/office/drawing/2014/main" id="{94028DFD-7CD5-433A-AE59-FF3622C5322F}"/>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48" name="ZoneTexte 347">
          <a:extLst>
            <a:ext uri="{FF2B5EF4-FFF2-40B4-BE49-F238E27FC236}">
              <a16:creationId xmlns:a16="http://schemas.microsoft.com/office/drawing/2014/main" id="{23BBB840-098B-4BEF-8522-59DB654241B6}"/>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43</xdr:row>
      <xdr:rowOff>128587</xdr:rowOff>
    </xdr:from>
    <xdr:ext cx="65" cy="172227"/>
    <xdr:sp macro="" textlink="">
      <xdr:nvSpPr>
        <xdr:cNvPr id="349" name="ZoneTexte 348">
          <a:extLst>
            <a:ext uri="{FF2B5EF4-FFF2-40B4-BE49-F238E27FC236}">
              <a16:creationId xmlns:a16="http://schemas.microsoft.com/office/drawing/2014/main" id="{021D68FA-A0DB-4169-8C80-049E7A8FA213}"/>
            </a:ext>
          </a:extLst>
        </xdr:cNvPr>
        <xdr:cNvSpPr txBox="1"/>
      </xdr:nvSpPr>
      <xdr:spPr>
        <a:xfrm>
          <a:off x="18411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44</xdr:row>
      <xdr:rowOff>128587</xdr:rowOff>
    </xdr:from>
    <xdr:ext cx="65" cy="172227"/>
    <xdr:sp macro="" textlink="">
      <xdr:nvSpPr>
        <xdr:cNvPr id="350" name="ZoneTexte 349">
          <a:extLst>
            <a:ext uri="{FF2B5EF4-FFF2-40B4-BE49-F238E27FC236}">
              <a16:creationId xmlns:a16="http://schemas.microsoft.com/office/drawing/2014/main" id="{88B2C862-902C-4DE0-B151-43D409B1900F}"/>
            </a:ext>
          </a:extLst>
        </xdr:cNvPr>
        <xdr:cNvSpPr txBox="1"/>
      </xdr:nvSpPr>
      <xdr:spPr>
        <a:xfrm>
          <a:off x="18411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51" name="ZoneTexte 350">
          <a:extLst>
            <a:ext uri="{FF2B5EF4-FFF2-40B4-BE49-F238E27FC236}">
              <a16:creationId xmlns:a16="http://schemas.microsoft.com/office/drawing/2014/main" id="{EA03B9BB-3937-4B62-B652-0697B0138A1D}"/>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2" name="ZoneTexte 351">
          <a:extLst>
            <a:ext uri="{FF2B5EF4-FFF2-40B4-BE49-F238E27FC236}">
              <a16:creationId xmlns:a16="http://schemas.microsoft.com/office/drawing/2014/main" id="{70CD68B7-D7B5-4238-B222-16FF6CF12474}"/>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43</xdr:row>
      <xdr:rowOff>128587</xdr:rowOff>
    </xdr:from>
    <xdr:ext cx="65" cy="172227"/>
    <xdr:sp macro="" textlink="">
      <xdr:nvSpPr>
        <xdr:cNvPr id="353" name="ZoneTexte 352">
          <a:extLst>
            <a:ext uri="{FF2B5EF4-FFF2-40B4-BE49-F238E27FC236}">
              <a16:creationId xmlns:a16="http://schemas.microsoft.com/office/drawing/2014/main" id="{32CC1131-9C20-4B5C-95F4-E562BE02D2C3}"/>
            </a:ext>
          </a:extLst>
        </xdr:cNvPr>
        <xdr:cNvSpPr txBox="1"/>
      </xdr:nvSpPr>
      <xdr:spPr>
        <a:xfrm>
          <a:off x="19173825" y="13406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4" name="ZoneTexte 353">
          <a:extLst>
            <a:ext uri="{FF2B5EF4-FFF2-40B4-BE49-F238E27FC236}">
              <a16:creationId xmlns:a16="http://schemas.microsoft.com/office/drawing/2014/main" id="{CDBA59E5-D639-4548-9CA3-7AF2B1F30659}"/>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44</xdr:row>
      <xdr:rowOff>128587</xdr:rowOff>
    </xdr:from>
    <xdr:ext cx="65" cy="172227"/>
    <xdr:sp macro="" textlink="">
      <xdr:nvSpPr>
        <xdr:cNvPr id="355" name="ZoneTexte 354">
          <a:extLst>
            <a:ext uri="{FF2B5EF4-FFF2-40B4-BE49-F238E27FC236}">
              <a16:creationId xmlns:a16="http://schemas.microsoft.com/office/drawing/2014/main" id="{E4C82F02-7A8D-4759-8275-E036772B848F}"/>
            </a:ext>
          </a:extLst>
        </xdr:cNvPr>
        <xdr:cNvSpPr txBox="1"/>
      </xdr:nvSpPr>
      <xdr:spPr>
        <a:xfrm>
          <a:off x="18411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6" name="ZoneTexte 355">
          <a:extLst>
            <a:ext uri="{FF2B5EF4-FFF2-40B4-BE49-F238E27FC236}">
              <a16:creationId xmlns:a16="http://schemas.microsoft.com/office/drawing/2014/main" id="{26A35B50-3DF2-4651-A7EA-45536A5E07F1}"/>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7" name="ZoneTexte 356">
          <a:extLst>
            <a:ext uri="{FF2B5EF4-FFF2-40B4-BE49-F238E27FC236}">
              <a16:creationId xmlns:a16="http://schemas.microsoft.com/office/drawing/2014/main" id="{5C7FB76B-0018-4DDE-8288-8744DB3AC6FB}"/>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8" name="ZoneTexte 357">
          <a:extLst>
            <a:ext uri="{FF2B5EF4-FFF2-40B4-BE49-F238E27FC236}">
              <a16:creationId xmlns:a16="http://schemas.microsoft.com/office/drawing/2014/main" id="{DFCC3665-EA7C-41B9-90E3-B14B2D88D4E0}"/>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44</xdr:row>
      <xdr:rowOff>128587</xdr:rowOff>
    </xdr:from>
    <xdr:ext cx="65" cy="172227"/>
    <xdr:sp macro="" textlink="">
      <xdr:nvSpPr>
        <xdr:cNvPr id="359" name="ZoneTexte 358">
          <a:extLst>
            <a:ext uri="{FF2B5EF4-FFF2-40B4-BE49-F238E27FC236}">
              <a16:creationId xmlns:a16="http://schemas.microsoft.com/office/drawing/2014/main" id="{4FCF6F91-F512-4345-A64E-93631EDD03B8}"/>
            </a:ext>
          </a:extLst>
        </xdr:cNvPr>
        <xdr:cNvSpPr txBox="1"/>
      </xdr:nvSpPr>
      <xdr:spPr>
        <a:xfrm>
          <a:off x="19173825" y="13644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128</xdr:row>
      <xdr:rowOff>0</xdr:rowOff>
    </xdr:from>
    <xdr:ext cx="65" cy="172227"/>
    <xdr:sp macro="" textlink="">
      <xdr:nvSpPr>
        <xdr:cNvPr id="360" name="ZoneTexte 359">
          <a:extLst>
            <a:ext uri="{FF2B5EF4-FFF2-40B4-BE49-F238E27FC236}">
              <a16:creationId xmlns:a16="http://schemas.microsoft.com/office/drawing/2014/main" id="{71D5FC21-03FF-4B94-B55D-1E3E56032451}"/>
            </a:ext>
          </a:extLst>
        </xdr:cNvPr>
        <xdr:cNvSpPr txBox="1"/>
      </xdr:nvSpPr>
      <xdr:spPr>
        <a:xfrm>
          <a:off x="203454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361" name="ZoneTexte 360">
          <a:extLst>
            <a:ext uri="{FF2B5EF4-FFF2-40B4-BE49-F238E27FC236}">
              <a16:creationId xmlns:a16="http://schemas.microsoft.com/office/drawing/2014/main" id="{4D1F8C3E-B7CB-4C2B-A904-054BBB053504}"/>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62" name="ZoneTexte 361">
          <a:extLst>
            <a:ext uri="{FF2B5EF4-FFF2-40B4-BE49-F238E27FC236}">
              <a16:creationId xmlns:a16="http://schemas.microsoft.com/office/drawing/2014/main" id="{69849231-D6BE-42E0-9EFB-65263FC7A150}"/>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63" name="ZoneTexte 362">
          <a:extLst>
            <a:ext uri="{FF2B5EF4-FFF2-40B4-BE49-F238E27FC236}">
              <a16:creationId xmlns:a16="http://schemas.microsoft.com/office/drawing/2014/main" id="{8313C41D-1EC4-4257-BB5D-6BDC8F694F3F}"/>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364" name="ZoneTexte 363">
          <a:extLst>
            <a:ext uri="{FF2B5EF4-FFF2-40B4-BE49-F238E27FC236}">
              <a16:creationId xmlns:a16="http://schemas.microsoft.com/office/drawing/2014/main" id="{3DBDA98F-0CBB-4962-B583-20525C60F4FA}"/>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65" name="ZoneTexte 364">
          <a:extLst>
            <a:ext uri="{FF2B5EF4-FFF2-40B4-BE49-F238E27FC236}">
              <a16:creationId xmlns:a16="http://schemas.microsoft.com/office/drawing/2014/main" id="{63701262-FB70-40A6-BBAC-CB5210B4EC84}"/>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66" name="ZoneTexte 365">
          <a:extLst>
            <a:ext uri="{FF2B5EF4-FFF2-40B4-BE49-F238E27FC236}">
              <a16:creationId xmlns:a16="http://schemas.microsoft.com/office/drawing/2014/main" id="{45B4CF7C-2131-43BF-8F36-CD106388F298}"/>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34</xdr:row>
      <xdr:rowOff>128587</xdr:rowOff>
    </xdr:from>
    <xdr:ext cx="65" cy="172227"/>
    <xdr:sp macro="" textlink="">
      <xdr:nvSpPr>
        <xdr:cNvPr id="367" name="ZoneTexte 366">
          <a:extLst>
            <a:ext uri="{FF2B5EF4-FFF2-40B4-BE49-F238E27FC236}">
              <a16:creationId xmlns:a16="http://schemas.microsoft.com/office/drawing/2014/main" id="{0DB8A254-A7D7-44A6-801B-7DA04D2C9728}"/>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368" name="ZoneTexte 367">
          <a:extLst>
            <a:ext uri="{FF2B5EF4-FFF2-40B4-BE49-F238E27FC236}">
              <a16:creationId xmlns:a16="http://schemas.microsoft.com/office/drawing/2014/main" id="{A9AD3446-AC4C-4459-BA21-F4B2BBC67593}"/>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69" name="ZoneTexte 368">
          <a:extLst>
            <a:ext uri="{FF2B5EF4-FFF2-40B4-BE49-F238E27FC236}">
              <a16:creationId xmlns:a16="http://schemas.microsoft.com/office/drawing/2014/main" id="{76A33CE7-7FBD-45F8-B58A-73E379681F2A}"/>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70" name="ZoneTexte 369">
          <a:extLst>
            <a:ext uri="{FF2B5EF4-FFF2-40B4-BE49-F238E27FC236}">
              <a16:creationId xmlns:a16="http://schemas.microsoft.com/office/drawing/2014/main" id="{7B821FE2-9D9C-45C9-8A0A-8E7A8B5B5F68}"/>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34</xdr:row>
      <xdr:rowOff>128587</xdr:rowOff>
    </xdr:from>
    <xdr:ext cx="65" cy="172227"/>
    <xdr:sp macro="" textlink="">
      <xdr:nvSpPr>
        <xdr:cNvPr id="371" name="ZoneTexte 370">
          <a:extLst>
            <a:ext uri="{FF2B5EF4-FFF2-40B4-BE49-F238E27FC236}">
              <a16:creationId xmlns:a16="http://schemas.microsoft.com/office/drawing/2014/main" id="{23492236-34C3-4A84-A8BB-33B040957443}"/>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72" name="ZoneTexte 371">
          <a:extLst>
            <a:ext uri="{FF2B5EF4-FFF2-40B4-BE49-F238E27FC236}">
              <a16:creationId xmlns:a16="http://schemas.microsoft.com/office/drawing/2014/main" id="{BCB1F06C-BBDF-4F2B-B952-E5264E30B7B9}"/>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373" name="ZoneTexte 372">
          <a:extLst>
            <a:ext uri="{FF2B5EF4-FFF2-40B4-BE49-F238E27FC236}">
              <a16:creationId xmlns:a16="http://schemas.microsoft.com/office/drawing/2014/main" id="{A1A43C11-1F3A-47A6-A722-69053BE98095}"/>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74" name="ZoneTexte 373">
          <a:extLst>
            <a:ext uri="{FF2B5EF4-FFF2-40B4-BE49-F238E27FC236}">
              <a16:creationId xmlns:a16="http://schemas.microsoft.com/office/drawing/2014/main" id="{98992814-0032-4FE2-A74B-EBF5F735F302}"/>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75" name="ZoneTexte 374">
          <a:extLst>
            <a:ext uri="{FF2B5EF4-FFF2-40B4-BE49-F238E27FC236}">
              <a16:creationId xmlns:a16="http://schemas.microsoft.com/office/drawing/2014/main" id="{F85817FF-7D07-417C-A9C5-53C0B27FD393}"/>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35</xdr:row>
      <xdr:rowOff>128587</xdr:rowOff>
    </xdr:from>
    <xdr:ext cx="65" cy="172227"/>
    <xdr:sp macro="" textlink="">
      <xdr:nvSpPr>
        <xdr:cNvPr id="376" name="ZoneTexte 375">
          <a:extLst>
            <a:ext uri="{FF2B5EF4-FFF2-40B4-BE49-F238E27FC236}">
              <a16:creationId xmlns:a16="http://schemas.microsoft.com/office/drawing/2014/main" id="{CF0F1725-7696-4AD4-96A3-1D1A8081B12F}"/>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77" name="ZoneTexte 376">
          <a:extLst>
            <a:ext uri="{FF2B5EF4-FFF2-40B4-BE49-F238E27FC236}">
              <a16:creationId xmlns:a16="http://schemas.microsoft.com/office/drawing/2014/main" id="{B2DAA7B2-85CC-4A86-BA52-643B54FA5B89}"/>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78" name="ZoneTexte 377">
          <a:extLst>
            <a:ext uri="{FF2B5EF4-FFF2-40B4-BE49-F238E27FC236}">
              <a16:creationId xmlns:a16="http://schemas.microsoft.com/office/drawing/2014/main" id="{289046DF-E326-4883-89BC-F1C9B7C329E1}"/>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79" name="ZoneTexte 378">
          <a:extLst>
            <a:ext uri="{FF2B5EF4-FFF2-40B4-BE49-F238E27FC236}">
              <a16:creationId xmlns:a16="http://schemas.microsoft.com/office/drawing/2014/main" id="{E5ADD650-ECA3-40A5-A312-C58E0B7987C0}"/>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35</xdr:row>
      <xdr:rowOff>128587</xdr:rowOff>
    </xdr:from>
    <xdr:ext cx="65" cy="172227"/>
    <xdr:sp macro="" textlink="">
      <xdr:nvSpPr>
        <xdr:cNvPr id="380" name="ZoneTexte 379">
          <a:extLst>
            <a:ext uri="{FF2B5EF4-FFF2-40B4-BE49-F238E27FC236}">
              <a16:creationId xmlns:a16="http://schemas.microsoft.com/office/drawing/2014/main" id="{5C320DEC-5996-4C34-8E25-E1C80C0DFA72}"/>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1" name="ZoneTexte 380">
          <a:extLst>
            <a:ext uri="{FF2B5EF4-FFF2-40B4-BE49-F238E27FC236}">
              <a16:creationId xmlns:a16="http://schemas.microsoft.com/office/drawing/2014/main" id="{5E38D533-9E27-401D-8FB1-694A77F9E482}"/>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82" name="ZoneTexte 381">
          <a:extLst>
            <a:ext uri="{FF2B5EF4-FFF2-40B4-BE49-F238E27FC236}">
              <a16:creationId xmlns:a16="http://schemas.microsoft.com/office/drawing/2014/main" id="{840AE9D0-BED3-43F6-800C-6C84B58D038E}"/>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3" name="ZoneTexte 382">
          <a:extLst>
            <a:ext uri="{FF2B5EF4-FFF2-40B4-BE49-F238E27FC236}">
              <a16:creationId xmlns:a16="http://schemas.microsoft.com/office/drawing/2014/main" id="{E78CFAD9-75E6-44BA-AD81-B106D06FABD7}"/>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4" name="ZoneTexte 383">
          <a:extLst>
            <a:ext uri="{FF2B5EF4-FFF2-40B4-BE49-F238E27FC236}">
              <a16:creationId xmlns:a16="http://schemas.microsoft.com/office/drawing/2014/main" id="{BAD44CBF-B458-46BC-9579-2966518BDB7C}"/>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85" name="ZoneTexte 384">
          <a:extLst>
            <a:ext uri="{FF2B5EF4-FFF2-40B4-BE49-F238E27FC236}">
              <a16:creationId xmlns:a16="http://schemas.microsoft.com/office/drawing/2014/main" id="{89866E35-21A8-48ED-8662-746986DEF48E}"/>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6" name="ZoneTexte 385">
          <a:extLst>
            <a:ext uri="{FF2B5EF4-FFF2-40B4-BE49-F238E27FC236}">
              <a16:creationId xmlns:a16="http://schemas.microsoft.com/office/drawing/2014/main" id="{B6D8DF9F-E20F-4C80-B371-407D1B9E72FB}"/>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7" name="ZoneTexte 386">
          <a:extLst>
            <a:ext uri="{FF2B5EF4-FFF2-40B4-BE49-F238E27FC236}">
              <a16:creationId xmlns:a16="http://schemas.microsoft.com/office/drawing/2014/main" id="{58DB7EDC-81B0-44F3-A7FB-006DC1CD275F}"/>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88" name="ZoneTexte 387">
          <a:extLst>
            <a:ext uri="{FF2B5EF4-FFF2-40B4-BE49-F238E27FC236}">
              <a16:creationId xmlns:a16="http://schemas.microsoft.com/office/drawing/2014/main" id="{1747CE6A-6F5C-4A83-805F-186D97306A61}"/>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89" name="ZoneTexte 388">
          <a:extLst>
            <a:ext uri="{FF2B5EF4-FFF2-40B4-BE49-F238E27FC236}">
              <a16:creationId xmlns:a16="http://schemas.microsoft.com/office/drawing/2014/main" id="{E2E13A4B-1CE4-4943-824A-D27C56AD7D53}"/>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90" name="ZoneTexte 389">
          <a:extLst>
            <a:ext uri="{FF2B5EF4-FFF2-40B4-BE49-F238E27FC236}">
              <a16:creationId xmlns:a16="http://schemas.microsoft.com/office/drawing/2014/main" id="{DCEEA614-DDB0-4625-ACB6-4960BF81B972}"/>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91" name="ZoneTexte 390">
          <a:extLst>
            <a:ext uri="{FF2B5EF4-FFF2-40B4-BE49-F238E27FC236}">
              <a16:creationId xmlns:a16="http://schemas.microsoft.com/office/drawing/2014/main" id="{AD060EEE-8F10-4BBB-92E4-C278EFB02D2C}"/>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92" name="ZoneTexte 391">
          <a:extLst>
            <a:ext uri="{FF2B5EF4-FFF2-40B4-BE49-F238E27FC236}">
              <a16:creationId xmlns:a16="http://schemas.microsoft.com/office/drawing/2014/main" id="{1DA47463-48A4-4678-8FD9-D29E40716F0B}"/>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93" name="ZoneTexte 392">
          <a:extLst>
            <a:ext uri="{FF2B5EF4-FFF2-40B4-BE49-F238E27FC236}">
              <a16:creationId xmlns:a16="http://schemas.microsoft.com/office/drawing/2014/main" id="{CB38DC28-4168-4CB5-86B6-F7998FFA7CF4}"/>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36</xdr:row>
      <xdr:rowOff>128587</xdr:rowOff>
    </xdr:from>
    <xdr:ext cx="65" cy="172227"/>
    <xdr:sp macro="" textlink="">
      <xdr:nvSpPr>
        <xdr:cNvPr id="394" name="ZoneTexte 393">
          <a:extLst>
            <a:ext uri="{FF2B5EF4-FFF2-40B4-BE49-F238E27FC236}">
              <a16:creationId xmlns:a16="http://schemas.microsoft.com/office/drawing/2014/main" id="{A65E2F08-48DF-480D-8487-75B1FCC36C87}"/>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395" name="ZoneTexte 394">
          <a:extLst>
            <a:ext uri="{FF2B5EF4-FFF2-40B4-BE49-F238E27FC236}">
              <a16:creationId xmlns:a16="http://schemas.microsoft.com/office/drawing/2014/main" id="{FCAB77C5-CE5F-461A-AFCF-D138FD4CD257}"/>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96" name="ZoneTexte 395">
          <a:extLst>
            <a:ext uri="{FF2B5EF4-FFF2-40B4-BE49-F238E27FC236}">
              <a16:creationId xmlns:a16="http://schemas.microsoft.com/office/drawing/2014/main" id="{E938845A-7EFF-4ABE-B319-C30011F96F2A}"/>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397" name="ZoneTexte 396">
          <a:extLst>
            <a:ext uri="{FF2B5EF4-FFF2-40B4-BE49-F238E27FC236}">
              <a16:creationId xmlns:a16="http://schemas.microsoft.com/office/drawing/2014/main" id="{E8ADC280-40B2-4A38-B424-40B43097D6B1}"/>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36</xdr:row>
      <xdr:rowOff>128587</xdr:rowOff>
    </xdr:from>
    <xdr:ext cx="65" cy="172227"/>
    <xdr:sp macro="" textlink="">
      <xdr:nvSpPr>
        <xdr:cNvPr id="398" name="ZoneTexte 397">
          <a:extLst>
            <a:ext uri="{FF2B5EF4-FFF2-40B4-BE49-F238E27FC236}">
              <a16:creationId xmlns:a16="http://schemas.microsoft.com/office/drawing/2014/main" id="{C7F9B9B2-7619-44F8-9E5B-882BBCEA1D7B}"/>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399" name="ZoneTexte 398">
          <a:extLst>
            <a:ext uri="{FF2B5EF4-FFF2-40B4-BE49-F238E27FC236}">
              <a16:creationId xmlns:a16="http://schemas.microsoft.com/office/drawing/2014/main" id="{9EBA180C-BB13-4C6D-90E1-57FCA2925206}"/>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400" name="ZoneTexte 399">
          <a:extLst>
            <a:ext uri="{FF2B5EF4-FFF2-40B4-BE49-F238E27FC236}">
              <a16:creationId xmlns:a16="http://schemas.microsoft.com/office/drawing/2014/main" id="{3BF6E058-B29B-4C1E-9A42-47E9148AF08A}"/>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401" name="ZoneTexte 400">
          <a:extLst>
            <a:ext uri="{FF2B5EF4-FFF2-40B4-BE49-F238E27FC236}">
              <a16:creationId xmlns:a16="http://schemas.microsoft.com/office/drawing/2014/main" id="{9864CAE9-D7AB-4B69-B8F7-07D537D7326F}"/>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402" name="ZoneTexte 401">
          <a:extLst>
            <a:ext uri="{FF2B5EF4-FFF2-40B4-BE49-F238E27FC236}">
              <a16:creationId xmlns:a16="http://schemas.microsoft.com/office/drawing/2014/main" id="{F662AE04-6A4F-43BD-AFC5-9C38A651D0BE}"/>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37</xdr:row>
      <xdr:rowOff>128587</xdr:rowOff>
    </xdr:from>
    <xdr:ext cx="65" cy="172227"/>
    <xdr:sp macro="" textlink="">
      <xdr:nvSpPr>
        <xdr:cNvPr id="403" name="ZoneTexte 402">
          <a:extLst>
            <a:ext uri="{FF2B5EF4-FFF2-40B4-BE49-F238E27FC236}">
              <a16:creationId xmlns:a16="http://schemas.microsoft.com/office/drawing/2014/main" id="{2AF9BAA9-5335-4BA6-9727-4109D8919E5B}"/>
            </a:ext>
          </a:extLst>
        </xdr:cNvPr>
        <xdr:cNvSpPr txBox="1"/>
      </xdr:nvSpPr>
      <xdr:spPr>
        <a:xfrm>
          <a:off x="18411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404" name="ZoneTexte 403">
          <a:extLst>
            <a:ext uri="{FF2B5EF4-FFF2-40B4-BE49-F238E27FC236}">
              <a16:creationId xmlns:a16="http://schemas.microsoft.com/office/drawing/2014/main" id="{76969369-51B3-413D-8C6B-5D8A4B8A5E98}"/>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37</xdr:row>
      <xdr:rowOff>128587</xdr:rowOff>
    </xdr:from>
    <xdr:ext cx="65" cy="172227"/>
    <xdr:sp macro="" textlink="">
      <xdr:nvSpPr>
        <xdr:cNvPr id="405" name="ZoneTexte 404">
          <a:extLst>
            <a:ext uri="{FF2B5EF4-FFF2-40B4-BE49-F238E27FC236}">
              <a16:creationId xmlns:a16="http://schemas.microsoft.com/office/drawing/2014/main" id="{CB547C43-42EB-4D9C-943A-702B035F8F1C}"/>
            </a:ext>
          </a:extLst>
        </xdr:cNvPr>
        <xdr:cNvSpPr txBox="1"/>
      </xdr:nvSpPr>
      <xdr:spPr>
        <a:xfrm>
          <a:off x="19173825" y="11949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93</xdr:row>
      <xdr:rowOff>128587</xdr:rowOff>
    </xdr:from>
    <xdr:ext cx="65" cy="172227"/>
    <xdr:sp macro="" textlink="">
      <xdr:nvSpPr>
        <xdr:cNvPr id="406" name="ZoneTexte 405">
          <a:extLst>
            <a:ext uri="{FF2B5EF4-FFF2-40B4-BE49-F238E27FC236}">
              <a16:creationId xmlns:a16="http://schemas.microsoft.com/office/drawing/2014/main" id="{D6FBCA60-324B-420B-8555-80E1DF697B81}"/>
            </a:ext>
          </a:extLst>
        </xdr:cNvPr>
        <xdr:cNvSpPr txBox="1"/>
      </xdr:nvSpPr>
      <xdr:spPr>
        <a:xfrm>
          <a:off x="18411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93</xdr:row>
      <xdr:rowOff>128587</xdr:rowOff>
    </xdr:from>
    <xdr:ext cx="65" cy="172227"/>
    <xdr:sp macro="" textlink="">
      <xdr:nvSpPr>
        <xdr:cNvPr id="407" name="ZoneTexte 406">
          <a:extLst>
            <a:ext uri="{FF2B5EF4-FFF2-40B4-BE49-F238E27FC236}">
              <a16:creationId xmlns:a16="http://schemas.microsoft.com/office/drawing/2014/main" id="{699D7F92-ED67-4607-B428-E94D7E281B7A}"/>
            </a:ext>
          </a:extLst>
        </xdr:cNvPr>
        <xdr:cNvSpPr txBox="1"/>
      </xdr:nvSpPr>
      <xdr:spPr>
        <a:xfrm>
          <a:off x="19173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93</xdr:row>
      <xdr:rowOff>128587</xdr:rowOff>
    </xdr:from>
    <xdr:ext cx="65" cy="172227"/>
    <xdr:sp macro="" textlink="">
      <xdr:nvSpPr>
        <xdr:cNvPr id="408" name="ZoneTexte 407">
          <a:extLst>
            <a:ext uri="{FF2B5EF4-FFF2-40B4-BE49-F238E27FC236}">
              <a16:creationId xmlns:a16="http://schemas.microsoft.com/office/drawing/2014/main" id="{4C9E0FF0-D34C-4B55-8ADE-BE2DCF85649B}"/>
            </a:ext>
          </a:extLst>
        </xdr:cNvPr>
        <xdr:cNvSpPr txBox="1"/>
      </xdr:nvSpPr>
      <xdr:spPr>
        <a:xfrm>
          <a:off x="19173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93</xdr:row>
      <xdr:rowOff>128587</xdr:rowOff>
    </xdr:from>
    <xdr:ext cx="65" cy="172227"/>
    <xdr:sp macro="" textlink="">
      <xdr:nvSpPr>
        <xdr:cNvPr id="409" name="ZoneTexte 408">
          <a:extLst>
            <a:ext uri="{FF2B5EF4-FFF2-40B4-BE49-F238E27FC236}">
              <a16:creationId xmlns:a16="http://schemas.microsoft.com/office/drawing/2014/main" id="{D3B1966C-C877-45E5-8680-B86783B91D70}"/>
            </a:ext>
          </a:extLst>
        </xdr:cNvPr>
        <xdr:cNvSpPr txBox="1"/>
      </xdr:nvSpPr>
      <xdr:spPr>
        <a:xfrm>
          <a:off x="18411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94</xdr:row>
      <xdr:rowOff>128587</xdr:rowOff>
    </xdr:from>
    <xdr:ext cx="65" cy="172227"/>
    <xdr:sp macro="" textlink="">
      <xdr:nvSpPr>
        <xdr:cNvPr id="410" name="ZoneTexte 409">
          <a:extLst>
            <a:ext uri="{FF2B5EF4-FFF2-40B4-BE49-F238E27FC236}">
              <a16:creationId xmlns:a16="http://schemas.microsoft.com/office/drawing/2014/main" id="{3B88DCF1-429F-469F-940F-CF94F9981E7C}"/>
            </a:ext>
          </a:extLst>
        </xdr:cNvPr>
        <xdr:cNvSpPr txBox="1"/>
      </xdr:nvSpPr>
      <xdr:spPr>
        <a:xfrm>
          <a:off x="18411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93</xdr:row>
      <xdr:rowOff>128587</xdr:rowOff>
    </xdr:from>
    <xdr:ext cx="65" cy="172227"/>
    <xdr:sp macro="" textlink="">
      <xdr:nvSpPr>
        <xdr:cNvPr id="411" name="ZoneTexte 410">
          <a:extLst>
            <a:ext uri="{FF2B5EF4-FFF2-40B4-BE49-F238E27FC236}">
              <a16:creationId xmlns:a16="http://schemas.microsoft.com/office/drawing/2014/main" id="{45B48975-9055-4BD2-B761-28F166815521}"/>
            </a:ext>
          </a:extLst>
        </xdr:cNvPr>
        <xdr:cNvSpPr txBox="1"/>
      </xdr:nvSpPr>
      <xdr:spPr>
        <a:xfrm>
          <a:off x="19173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12" name="ZoneTexte 411">
          <a:extLst>
            <a:ext uri="{FF2B5EF4-FFF2-40B4-BE49-F238E27FC236}">
              <a16:creationId xmlns:a16="http://schemas.microsoft.com/office/drawing/2014/main" id="{19A0CC70-7112-437F-BDCB-F1B2E30EF8C7}"/>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93</xdr:row>
      <xdr:rowOff>128587</xdr:rowOff>
    </xdr:from>
    <xdr:ext cx="65" cy="172227"/>
    <xdr:sp macro="" textlink="">
      <xdr:nvSpPr>
        <xdr:cNvPr id="413" name="ZoneTexte 412">
          <a:extLst>
            <a:ext uri="{FF2B5EF4-FFF2-40B4-BE49-F238E27FC236}">
              <a16:creationId xmlns:a16="http://schemas.microsoft.com/office/drawing/2014/main" id="{C75B1996-01B7-4318-A90F-6C58984112E3}"/>
            </a:ext>
          </a:extLst>
        </xdr:cNvPr>
        <xdr:cNvSpPr txBox="1"/>
      </xdr:nvSpPr>
      <xdr:spPr>
        <a:xfrm>
          <a:off x="19173825" y="24750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14" name="ZoneTexte 413">
          <a:extLst>
            <a:ext uri="{FF2B5EF4-FFF2-40B4-BE49-F238E27FC236}">
              <a16:creationId xmlns:a16="http://schemas.microsoft.com/office/drawing/2014/main" id="{996E123D-511A-42D2-8C39-13491E9BC6DF}"/>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94</xdr:row>
      <xdr:rowOff>128587</xdr:rowOff>
    </xdr:from>
    <xdr:ext cx="65" cy="172227"/>
    <xdr:sp macro="" textlink="">
      <xdr:nvSpPr>
        <xdr:cNvPr id="415" name="ZoneTexte 414">
          <a:extLst>
            <a:ext uri="{FF2B5EF4-FFF2-40B4-BE49-F238E27FC236}">
              <a16:creationId xmlns:a16="http://schemas.microsoft.com/office/drawing/2014/main" id="{6DB55E91-6139-4AF1-99FE-072315D51675}"/>
            </a:ext>
          </a:extLst>
        </xdr:cNvPr>
        <xdr:cNvSpPr txBox="1"/>
      </xdr:nvSpPr>
      <xdr:spPr>
        <a:xfrm>
          <a:off x="18411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16" name="ZoneTexte 415">
          <a:extLst>
            <a:ext uri="{FF2B5EF4-FFF2-40B4-BE49-F238E27FC236}">
              <a16:creationId xmlns:a16="http://schemas.microsoft.com/office/drawing/2014/main" id="{6CEF4C5D-E71E-4CFD-B592-4512989619A6}"/>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17" name="ZoneTexte 416">
          <a:extLst>
            <a:ext uri="{FF2B5EF4-FFF2-40B4-BE49-F238E27FC236}">
              <a16:creationId xmlns:a16="http://schemas.microsoft.com/office/drawing/2014/main" id="{95DD1828-23C6-49B4-B3FC-6BD6F0E5B598}"/>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94</xdr:row>
      <xdr:rowOff>128587</xdr:rowOff>
    </xdr:from>
    <xdr:ext cx="65" cy="172227"/>
    <xdr:sp macro="" textlink="">
      <xdr:nvSpPr>
        <xdr:cNvPr id="418" name="ZoneTexte 417">
          <a:extLst>
            <a:ext uri="{FF2B5EF4-FFF2-40B4-BE49-F238E27FC236}">
              <a16:creationId xmlns:a16="http://schemas.microsoft.com/office/drawing/2014/main" id="{F0D6B652-1553-45E2-8391-8C03DC3EEE80}"/>
            </a:ext>
          </a:extLst>
        </xdr:cNvPr>
        <xdr:cNvSpPr txBox="1"/>
      </xdr:nvSpPr>
      <xdr:spPr>
        <a:xfrm>
          <a:off x="18411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95</xdr:row>
      <xdr:rowOff>128587</xdr:rowOff>
    </xdr:from>
    <xdr:ext cx="65" cy="172227"/>
    <xdr:sp macro="" textlink="">
      <xdr:nvSpPr>
        <xdr:cNvPr id="419" name="ZoneTexte 418">
          <a:extLst>
            <a:ext uri="{FF2B5EF4-FFF2-40B4-BE49-F238E27FC236}">
              <a16:creationId xmlns:a16="http://schemas.microsoft.com/office/drawing/2014/main" id="{426C3FDE-0517-4CE5-8A6C-48CC91CA1FD0}"/>
            </a:ext>
          </a:extLst>
        </xdr:cNvPr>
        <xdr:cNvSpPr txBox="1"/>
      </xdr:nvSpPr>
      <xdr:spPr>
        <a:xfrm>
          <a:off x="18411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20" name="ZoneTexte 419">
          <a:extLst>
            <a:ext uri="{FF2B5EF4-FFF2-40B4-BE49-F238E27FC236}">
              <a16:creationId xmlns:a16="http://schemas.microsoft.com/office/drawing/2014/main" id="{A5D60B2C-21FC-4976-9935-442A1FC395F2}"/>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21" name="ZoneTexte 420">
          <a:extLst>
            <a:ext uri="{FF2B5EF4-FFF2-40B4-BE49-F238E27FC236}">
              <a16:creationId xmlns:a16="http://schemas.microsoft.com/office/drawing/2014/main" id="{871C3D20-A8C7-424E-BB64-1F8B87A4D81C}"/>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94</xdr:row>
      <xdr:rowOff>128587</xdr:rowOff>
    </xdr:from>
    <xdr:ext cx="65" cy="172227"/>
    <xdr:sp macro="" textlink="">
      <xdr:nvSpPr>
        <xdr:cNvPr id="422" name="ZoneTexte 421">
          <a:extLst>
            <a:ext uri="{FF2B5EF4-FFF2-40B4-BE49-F238E27FC236}">
              <a16:creationId xmlns:a16="http://schemas.microsoft.com/office/drawing/2014/main" id="{F3BC656B-4682-4437-9D17-A12855C8292E}"/>
            </a:ext>
          </a:extLst>
        </xdr:cNvPr>
        <xdr:cNvSpPr txBox="1"/>
      </xdr:nvSpPr>
      <xdr:spPr>
        <a:xfrm>
          <a:off x="19173825" y="24988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23" name="ZoneTexte 422">
          <a:extLst>
            <a:ext uri="{FF2B5EF4-FFF2-40B4-BE49-F238E27FC236}">
              <a16:creationId xmlns:a16="http://schemas.microsoft.com/office/drawing/2014/main" id="{CC01D672-9104-4CDD-94CB-13F69EB78F4E}"/>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95</xdr:row>
      <xdr:rowOff>128587</xdr:rowOff>
    </xdr:from>
    <xdr:ext cx="65" cy="172227"/>
    <xdr:sp macro="" textlink="">
      <xdr:nvSpPr>
        <xdr:cNvPr id="424" name="ZoneTexte 423">
          <a:extLst>
            <a:ext uri="{FF2B5EF4-FFF2-40B4-BE49-F238E27FC236}">
              <a16:creationId xmlns:a16="http://schemas.microsoft.com/office/drawing/2014/main" id="{29F4D95E-8C38-45E0-8DBB-02D2AD9C5FB4}"/>
            </a:ext>
          </a:extLst>
        </xdr:cNvPr>
        <xdr:cNvSpPr txBox="1"/>
      </xdr:nvSpPr>
      <xdr:spPr>
        <a:xfrm>
          <a:off x="18411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25" name="ZoneTexte 424">
          <a:extLst>
            <a:ext uri="{FF2B5EF4-FFF2-40B4-BE49-F238E27FC236}">
              <a16:creationId xmlns:a16="http://schemas.microsoft.com/office/drawing/2014/main" id="{3A2E68CC-FF64-4EE6-BE01-E2919457831E}"/>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26" name="ZoneTexte 425">
          <a:extLst>
            <a:ext uri="{FF2B5EF4-FFF2-40B4-BE49-F238E27FC236}">
              <a16:creationId xmlns:a16="http://schemas.microsoft.com/office/drawing/2014/main" id="{CFB71D39-5CB0-42AF-A02A-8B6C6D83C78C}"/>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95</xdr:row>
      <xdr:rowOff>128587</xdr:rowOff>
    </xdr:from>
    <xdr:ext cx="65" cy="172227"/>
    <xdr:sp macro="" textlink="">
      <xdr:nvSpPr>
        <xdr:cNvPr id="427" name="ZoneTexte 426">
          <a:extLst>
            <a:ext uri="{FF2B5EF4-FFF2-40B4-BE49-F238E27FC236}">
              <a16:creationId xmlns:a16="http://schemas.microsoft.com/office/drawing/2014/main" id="{F26B0444-6050-487F-9280-8B6C92B8502C}"/>
            </a:ext>
          </a:extLst>
        </xdr:cNvPr>
        <xdr:cNvSpPr txBox="1"/>
      </xdr:nvSpPr>
      <xdr:spPr>
        <a:xfrm>
          <a:off x="18411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96</xdr:row>
      <xdr:rowOff>128587</xdr:rowOff>
    </xdr:from>
    <xdr:ext cx="65" cy="172227"/>
    <xdr:sp macro="" textlink="">
      <xdr:nvSpPr>
        <xdr:cNvPr id="428" name="ZoneTexte 427">
          <a:extLst>
            <a:ext uri="{FF2B5EF4-FFF2-40B4-BE49-F238E27FC236}">
              <a16:creationId xmlns:a16="http://schemas.microsoft.com/office/drawing/2014/main" id="{AED54706-9305-4E2A-A84D-6BE5CCD8C71D}"/>
            </a:ext>
          </a:extLst>
        </xdr:cNvPr>
        <xdr:cNvSpPr txBox="1"/>
      </xdr:nvSpPr>
      <xdr:spPr>
        <a:xfrm>
          <a:off x="18411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29" name="ZoneTexte 428">
          <a:extLst>
            <a:ext uri="{FF2B5EF4-FFF2-40B4-BE49-F238E27FC236}">
              <a16:creationId xmlns:a16="http://schemas.microsoft.com/office/drawing/2014/main" id="{3F10322F-2D50-4DF3-863B-A069F11E992D}"/>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30" name="ZoneTexte 429">
          <a:extLst>
            <a:ext uri="{FF2B5EF4-FFF2-40B4-BE49-F238E27FC236}">
              <a16:creationId xmlns:a16="http://schemas.microsoft.com/office/drawing/2014/main" id="{159EA5DE-40F2-44D7-8CE5-24524AF632C8}"/>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95</xdr:row>
      <xdr:rowOff>128587</xdr:rowOff>
    </xdr:from>
    <xdr:ext cx="65" cy="172227"/>
    <xdr:sp macro="" textlink="">
      <xdr:nvSpPr>
        <xdr:cNvPr id="431" name="ZoneTexte 430">
          <a:extLst>
            <a:ext uri="{FF2B5EF4-FFF2-40B4-BE49-F238E27FC236}">
              <a16:creationId xmlns:a16="http://schemas.microsoft.com/office/drawing/2014/main" id="{831DBF19-D30B-4515-8992-5C8C17E5B1B0}"/>
            </a:ext>
          </a:extLst>
        </xdr:cNvPr>
        <xdr:cNvSpPr txBox="1"/>
      </xdr:nvSpPr>
      <xdr:spPr>
        <a:xfrm>
          <a:off x="19173825" y="25226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32" name="ZoneTexte 431">
          <a:extLst>
            <a:ext uri="{FF2B5EF4-FFF2-40B4-BE49-F238E27FC236}">
              <a16:creationId xmlns:a16="http://schemas.microsoft.com/office/drawing/2014/main" id="{1BD123D6-635F-4BAF-A97C-7DD39D2D3171}"/>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96</xdr:row>
      <xdr:rowOff>128587</xdr:rowOff>
    </xdr:from>
    <xdr:ext cx="65" cy="172227"/>
    <xdr:sp macro="" textlink="">
      <xdr:nvSpPr>
        <xdr:cNvPr id="433" name="ZoneTexte 432">
          <a:extLst>
            <a:ext uri="{FF2B5EF4-FFF2-40B4-BE49-F238E27FC236}">
              <a16:creationId xmlns:a16="http://schemas.microsoft.com/office/drawing/2014/main" id="{B81BD2FC-BBA0-4283-82F5-34C8DF357853}"/>
            </a:ext>
          </a:extLst>
        </xdr:cNvPr>
        <xdr:cNvSpPr txBox="1"/>
      </xdr:nvSpPr>
      <xdr:spPr>
        <a:xfrm>
          <a:off x="18411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34" name="ZoneTexte 433">
          <a:extLst>
            <a:ext uri="{FF2B5EF4-FFF2-40B4-BE49-F238E27FC236}">
              <a16:creationId xmlns:a16="http://schemas.microsoft.com/office/drawing/2014/main" id="{40C1159F-6940-4361-BF3C-BB15D8C308AD}"/>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35" name="ZoneTexte 434">
          <a:extLst>
            <a:ext uri="{FF2B5EF4-FFF2-40B4-BE49-F238E27FC236}">
              <a16:creationId xmlns:a16="http://schemas.microsoft.com/office/drawing/2014/main" id="{CCBC43DB-16B0-48AD-A266-CEFBE8BBD991}"/>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96</xdr:row>
      <xdr:rowOff>128587</xdr:rowOff>
    </xdr:from>
    <xdr:ext cx="65" cy="172227"/>
    <xdr:sp macro="" textlink="">
      <xdr:nvSpPr>
        <xdr:cNvPr id="436" name="ZoneTexte 435">
          <a:extLst>
            <a:ext uri="{FF2B5EF4-FFF2-40B4-BE49-F238E27FC236}">
              <a16:creationId xmlns:a16="http://schemas.microsoft.com/office/drawing/2014/main" id="{B8CDCF57-5242-4FEA-B3E6-BB4FE93B22F1}"/>
            </a:ext>
          </a:extLst>
        </xdr:cNvPr>
        <xdr:cNvSpPr txBox="1"/>
      </xdr:nvSpPr>
      <xdr:spPr>
        <a:xfrm>
          <a:off x="18411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97</xdr:row>
      <xdr:rowOff>128587</xdr:rowOff>
    </xdr:from>
    <xdr:ext cx="65" cy="172227"/>
    <xdr:sp macro="" textlink="">
      <xdr:nvSpPr>
        <xdr:cNvPr id="437" name="ZoneTexte 436">
          <a:extLst>
            <a:ext uri="{FF2B5EF4-FFF2-40B4-BE49-F238E27FC236}">
              <a16:creationId xmlns:a16="http://schemas.microsoft.com/office/drawing/2014/main" id="{54DCC002-9C0A-42AC-B6CC-4042C6C1BEBC}"/>
            </a:ext>
          </a:extLst>
        </xdr:cNvPr>
        <xdr:cNvSpPr txBox="1"/>
      </xdr:nvSpPr>
      <xdr:spPr>
        <a:xfrm>
          <a:off x="18411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38" name="ZoneTexte 437">
          <a:extLst>
            <a:ext uri="{FF2B5EF4-FFF2-40B4-BE49-F238E27FC236}">
              <a16:creationId xmlns:a16="http://schemas.microsoft.com/office/drawing/2014/main" id="{22E1BDB2-C619-4DB8-AE7B-5E123AF04A6D}"/>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39" name="ZoneTexte 438">
          <a:extLst>
            <a:ext uri="{FF2B5EF4-FFF2-40B4-BE49-F238E27FC236}">
              <a16:creationId xmlns:a16="http://schemas.microsoft.com/office/drawing/2014/main" id="{1F1A62DD-1DA5-412C-B3C7-5F357A4B08F9}"/>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96</xdr:row>
      <xdr:rowOff>128587</xdr:rowOff>
    </xdr:from>
    <xdr:ext cx="65" cy="172227"/>
    <xdr:sp macro="" textlink="">
      <xdr:nvSpPr>
        <xdr:cNvPr id="440" name="ZoneTexte 439">
          <a:extLst>
            <a:ext uri="{FF2B5EF4-FFF2-40B4-BE49-F238E27FC236}">
              <a16:creationId xmlns:a16="http://schemas.microsoft.com/office/drawing/2014/main" id="{F5EC5E31-29EE-4040-93D1-68B028B77E46}"/>
            </a:ext>
          </a:extLst>
        </xdr:cNvPr>
        <xdr:cNvSpPr txBox="1"/>
      </xdr:nvSpPr>
      <xdr:spPr>
        <a:xfrm>
          <a:off x="19173825" y="25465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41" name="ZoneTexte 440">
          <a:extLst>
            <a:ext uri="{FF2B5EF4-FFF2-40B4-BE49-F238E27FC236}">
              <a16:creationId xmlns:a16="http://schemas.microsoft.com/office/drawing/2014/main" id="{85E1153A-07C3-4384-9DE2-4D2C45111216}"/>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97</xdr:row>
      <xdr:rowOff>128587</xdr:rowOff>
    </xdr:from>
    <xdr:ext cx="65" cy="172227"/>
    <xdr:sp macro="" textlink="">
      <xdr:nvSpPr>
        <xdr:cNvPr id="442" name="ZoneTexte 441">
          <a:extLst>
            <a:ext uri="{FF2B5EF4-FFF2-40B4-BE49-F238E27FC236}">
              <a16:creationId xmlns:a16="http://schemas.microsoft.com/office/drawing/2014/main" id="{AF2F9934-EA0E-484C-8A2E-C9F8FA34DE20}"/>
            </a:ext>
          </a:extLst>
        </xdr:cNvPr>
        <xdr:cNvSpPr txBox="1"/>
      </xdr:nvSpPr>
      <xdr:spPr>
        <a:xfrm>
          <a:off x="18411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43" name="ZoneTexte 442">
          <a:extLst>
            <a:ext uri="{FF2B5EF4-FFF2-40B4-BE49-F238E27FC236}">
              <a16:creationId xmlns:a16="http://schemas.microsoft.com/office/drawing/2014/main" id="{14E73CE7-1149-42D0-A43D-4ADE5830C496}"/>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44" name="ZoneTexte 443">
          <a:extLst>
            <a:ext uri="{FF2B5EF4-FFF2-40B4-BE49-F238E27FC236}">
              <a16:creationId xmlns:a16="http://schemas.microsoft.com/office/drawing/2014/main" id="{CE99547B-DBA9-4278-9BBA-FC7604AE01C1}"/>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97</xdr:row>
      <xdr:rowOff>128587</xdr:rowOff>
    </xdr:from>
    <xdr:ext cx="65" cy="172227"/>
    <xdr:sp macro="" textlink="">
      <xdr:nvSpPr>
        <xdr:cNvPr id="445" name="ZoneTexte 444">
          <a:extLst>
            <a:ext uri="{FF2B5EF4-FFF2-40B4-BE49-F238E27FC236}">
              <a16:creationId xmlns:a16="http://schemas.microsoft.com/office/drawing/2014/main" id="{69434028-46C2-4B95-8CCC-F9D3608D9C9D}"/>
            </a:ext>
          </a:extLst>
        </xdr:cNvPr>
        <xdr:cNvSpPr txBox="1"/>
      </xdr:nvSpPr>
      <xdr:spPr>
        <a:xfrm>
          <a:off x="18411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446" name="ZoneTexte 445">
          <a:extLst>
            <a:ext uri="{FF2B5EF4-FFF2-40B4-BE49-F238E27FC236}">
              <a16:creationId xmlns:a16="http://schemas.microsoft.com/office/drawing/2014/main" id="{EF65102C-4927-4DAB-8D91-324E3CD07FCA}"/>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47" name="ZoneTexte 446">
          <a:extLst>
            <a:ext uri="{FF2B5EF4-FFF2-40B4-BE49-F238E27FC236}">
              <a16:creationId xmlns:a16="http://schemas.microsoft.com/office/drawing/2014/main" id="{5085AD78-D63C-40C6-AC5E-92D66B283669}"/>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48" name="ZoneTexte 447">
          <a:extLst>
            <a:ext uri="{FF2B5EF4-FFF2-40B4-BE49-F238E27FC236}">
              <a16:creationId xmlns:a16="http://schemas.microsoft.com/office/drawing/2014/main" id="{F4307686-A051-4F30-8BD2-5C7B5910180D}"/>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97</xdr:row>
      <xdr:rowOff>128587</xdr:rowOff>
    </xdr:from>
    <xdr:ext cx="65" cy="172227"/>
    <xdr:sp macro="" textlink="">
      <xdr:nvSpPr>
        <xdr:cNvPr id="449" name="ZoneTexte 448">
          <a:extLst>
            <a:ext uri="{FF2B5EF4-FFF2-40B4-BE49-F238E27FC236}">
              <a16:creationId xmlns:a16="http://schemas.microsoft.com/office/drawing/2014/main" id="{70138A3D-E08B-4D8F-9D17-985C5E57A798}"/>
            </a:ext>
          </a:extLst>
        </xdr:cNvPr>
        <xdr:cNvSpPr txBox="1"/>
      </xdr:nvSpPr>
      <xdr:spPr>
        <a:xfrm>
          <a:off x="19173825" y="25703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50" name="ZoneTexte 449">
          <a:extLst>
            <a:ext uri="{FF2B5EF4-FFF2-40B4-BE49-F238E27FC236}">
              <a16:creationId xmlns:a16="http://schemas.microsoft.com/office/drawing/2014/main" id="{68AE6729-7BD8-4BA1-A1F8-21277C6D3503}"/>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451" name="ZoneTexte 450">
          <a:extLst>
            <a:ext uri="{FF2B5EF4-FFF2-40B4-BE49-F238E27FC236}">
              <a16:creationId xmlns:a16="http://schemas.microsoft.com/office/drawing/2014/main" id="{DFF6C0F8-F515-4138-8544-DEDF74EB9ABF}"/>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52" name="ZoneTexte 451">
          <a:extLst>
            <a:ext uri="{FF2B5EF4-FFF2-40B4-BE49-F238E27FC236}">
              <a16:creationId xmlns:a16="http://schemas.microsoft.com/office/drawing/2014/main" id="{C9FDE019-FFDA-4F62-9A4E-FC64F67CD109}"/>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53" name="ZoneTexte 452">
          <a:extLst>
            <a:ext uri="{FF2B5EF4-FFF2-40B4-BE49-F238E27FC236}">
              <a16:creationId xmlns:a16="http://schemas.microsoft.com/office/drawing/2014/main" id="{FC4C83F1-6DFB-42E4-826B-72079F311008}"/>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454" name="ZoneTexte 453">
          <a:extLst>
            <a:ext uri="{FF2B5EF4-FFF2-40B4-BE49-F238E27FC236}">
              <a16:creationId xmlns:a16="http://schemas.microsoft.com/office/drawing/2014/main" id="{7B6B04D5-D8E1-4C41-ADD8-87D8693610A0}"/>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455" name="ZoneTexte 454">
          <a:extLst>
            <a:ext uri="{FF2B5EF4-FFF2-40B4-BE49-F238E27FC236}">
              <a16:creationId xmlns:a16="http://schemas.microsoft.com/office/drawing/2014/main" id="{64DCA316-07ED-41F2-93A3-848A8F297E83}"/>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56" name="ZoneTexte 455">
          <a:extLst>
            <a:ext uri="{FF2B5EF4-FFF2-40B4-BE49-F238E27FC236}">
              <a16:creationId xmlns:a16="http://schemas.microsoft.com/office/drawing/2014/main" id="{82EFB708-02FE-4A3A-B98F-1FB9ACD9C7A5}"/>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57" name="ZoneTexte 456">
          <a:extLst>
            <a:ext uri="{FF2B5EF4-FFF2-40B4-BE49-F238E27FC236}">
              <a16:creationId xmlns:a16="http://schemas.microsoft.com/office/drawing/2014/main" id="{FEFF4D45-EAA0-4BC9-A352-8B458705FDAC}"/>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458" name="ZoneTexte 457">
          <a:extLst>
            <a:ext uri="{FF2B5EF4-FFF2-40B4-BE49-F238E27FC236}">
              <a16:creationId xmlns:a16="http://schemas.microsoft.com/office/drawing/2014/main" id="{4088A443-2670-4D57-A683-0EDFA9214A59}"/>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59" name="ZoneTexte 458">
          <a:extLst>
            <a:ext uri="{FF2B5EF4-FFF2-40B4-BE49-F238E27FC236}">
              <a16:creationId xmlns:a16="http://schemas.microsoft.com/office/drawing/2014/main" id="{BD8B8BD1-C05C-4388-8D20-367937FB4DFF}"/>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460" name="ZoneTexte 459">
          <a:extLst>
            <a:ext uri="{FF2B5EF4-FFF2-40B4-BE49-F238E27FC236}">
              <a16:creationId xmlns:a16="http://schemas.microsoft.com/office/drawing/2014/main" id="{DCB6B829-A9AD-4921-93F7-AB7931E040E9}"/>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61" name="ZoneTexte 460">
          <a:extLst>
            <a:ext uri="{FF2B5EF4-FFF2-40B4-BE49-F238E27FC236}">
              <a16:creationId xmlns:a16="http://schemas.microsoft.com/office/drawing/2014/main" id="{2639B7EF-FC98-45CF-8F73-C216EF62B7E5}"/>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62" name="ZoneTexte 461">
          <a:extLst>
            <a:ext uri="{FF2B5EF4-FFF2-40B4-BE49-F238E27FC236}">
              <a16:creationId xmlns:a16="http://schemas.microsoft.com/office/drawing/2014/main" id="{13A7B647-285B-4F7C-9AF7-CFE0EE74D7EC}"/>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463" name="ZoneTexte 462">
          <a:extLst>
            <a:ext uri="{FF2B5EF4-FFF2-40B4-BE49-F238E27FC236}">
              <a16:creationId xmlns:a16="http://schemas.microsoft.com/office/drawing/2014/main" id="{EEC75EAF-FFA0-417D-A658-E25ADF999587}"/>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464" name="ZoneTexte 463">
          <a:extLst>
            <a:ext uri="{FF2B5EF4-FFF2-40B4-BE49-F238E27FC236}">
              <a16:creationId xmlns:a16="http://schemas.microsoft.com/office/drawing/2014/main" id="{78FC448E-04C2-494D-AB63-E05D0DE1C348}"/>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65" name="ZoneTexte 464">
          <a:extLst>
            <a:ext uri="{FF2B5EF4-FFF2-40B4-BE49-F238E27FC236}">
              <a16:creationId xmlns:a16="http://schemas.microsoft.com/office/drawing/2014/main" id="{E862F21A-EC68-437B-80E2-6D3EB3024B29}"/>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66" name="ZoneTexte 465">
          <a:extLst>
            <a:ext uri="{FF2B5EF4-FFF2-40B4-BE49-F238E27FC236}">
              <a16:creationId xmlns:a16="http://schemas.microsoft.com/office/drawing/2014/main" id="{0C7D0B81-EFE2-46D1-A500-0BA4D05D33FE}"/>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467" name="ZoneTexte 466">
          <a:extLst>
            <a:ext uri="{FF2B5EF4-FFF2-40B4-BE49-F238E27FC236}">
              <a16:creationId xmlns:a16="http://schemas.microsoft.com/office/drawing/2014/main" id="{766330D7-D13D-4C19-9FFC-D040155F0594}"/>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68" name="ZoneTexte 467">
          <a:extLst>
            <a:ext uri="{FF2B5EF4-FFF2-40B4-BE49-F238E27FC236}">
              <a16:creationId xmlns:a16="http://schemas.microsoft.com/office/drawing/2014/main" id="{1D809CC3-5791-4E8C-9EB3-A5F477AFD3DD}"/>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469" name="ZoneTexte 468">
          <a:extLst>
            <a:ext uri="{FF2B5EF4-FFF2-40B4-BE49-F238E27FC236}">
              <a16:creationId xmlns:a16="http://schemas.microsoft.com/office/drawing/2014/main" id="{BF60CC4C-BA17-427C-8D68-EBFA0C88CD35}"/>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70" name="ZoneTexte 469">
          <a:extLst>
            <a:ext uri="{FF2B5EF4-FFF2-40B4-BE49-F238E27FC236}">
              <a16:creationId xmlns:a16="http://schemas.microsoft.com/office/drawing/2014/main" id="{4CF339D8-04A8-472A-A348-719FB101E752}"/>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71" name="ZoneTexte 470">
          <a:extLst>
            <a:ext uri="{FF2B5EF4-FFF2-40B4-BE49-F238E27FC236}">
              <a16:creationId xmlns:a16="http://schemas.microsoft.com/office/drawing/2014/main" id="{9341EE04-E6F2-4E81-AA22-B48EE8C53BB3}"/>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472" name="ZoneTexte 471">
          <a:extLst>
            <a:ext uri="{FF2B5EF4-FFF2-40B4-BE49-F238E27FC236}">
              <a16:creationId xmlns:a16="http://schemas.microsoft.com/office/drawing/2014/main" id="{655D057B-E971-415C-AF63-13291F8B4D43}"/>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473" name="ZoneTexte 472">
          <a:extLst>
            <a:ext uri="{FF2B5EF4-FFF2-40B4-BE49-F238E27FC236}">
              <a16:creationId xmlns:a16="http://schemas.microsoft.com/office/drawing/2014/main" id="{1824E601-DD3E-40CE-A8DA-1A1E43B9BF14}"/>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74" name="ZoneTexte 473">
          <a:extLst>
            <a:ext uri="{FF2B5EF4-FFF2-40B4-BE49-F238E27FC236}">
              <a16:creationId xmlns:a16="http://schemas.microsoft.com/office/drawing/2014/main" id="{F165395E-1B2D-41C5-80F6-E081270948AB}"/>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75" name="ZoneTexte 474">
          <a:extLst>
            <a:ext uri="{FF2B5EF4-FFF2-40B4-BE49-F238E27FC236}">
              <a16:creationId xmlns:a16="http://schemas.microsoft.com/office/drawing/2014/main" id="{15696531-54CC-4A7A-BAFC-C1E4C110D0E0}"/>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476" name="ZoneTexte 475">
          <a:extLst>
            <a:ext uri="{FF2B5EF4-FFF2-40B4-BE49-F238E27FC236}">
              <a16:creationId xmlns:a16="http://schemas.microsoft.com/office/drawing/2014/main" id="{425E24AE-FC18-4F51-94AA-D56497E51D8E}"/>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77" name="ZoneTexte 476">
          <a:extLst>
            <a:ext uri="{FF2B5EF4-FFF2-40B4-BE49-F238E27FC236}">
              <a16:creationId xmlns:a16="http://schemas.microsoft.com/office/drawing/2014/main" id="{D5C4E562-453E-4A8D-9910-DED0AE5C0CDF}"/>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478" name="ZoneTexte 477">
          <a:extLst>
            <a:ext uri="{FF2B5EF4-FFF2-40B4-BE49-F238E27FC236}">
              <a16:creationId xmlns:a16="http://schemas.microsoft.com/office/drawing/2014/main" id="{5984D56B-51CF-4689-A3DC-4D50A24C3E69}"/>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79" name="ZoneTexte 478">
          <a:extLst>
            <a:ext uri="{FF2B5EF4-FFF2-40B4-BE49-F238E27FC236}">
              <a16:creationId xmlns:a16="http://schemas.microsoft.com/office/drawing/2014/main" id="{7B1896DF-AD41-4F4A-9F57-FD914ACFA688}"/>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80" name="ZoneTexte 479">
          <a:extLst>
            <a:ext uri="{FF2B5EF4-FFF2-40B4-BE49-F238E27FC236}">
              <a16:creationId xmlns:a16="http://schemas.microsoft.com/office/drawing/2014/main" id="{ACED8EFD-088C-44E4-B5F0-446323FBBADA}"/>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481" name="ZoneTexte 480">
          <a:extLst>
            <a:ext uri="{FF2B5EF4-FFF2-40B4-BE49-F238E27FC236}">
              <a16:creationId xmlns:a16="http://schemas.microsoft.com/office/drawing/2014/main" id="{3118555C-2CB4-42A3-A773-BE7867383C03}"/>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482" name="ZoneTexte 481">
          <a:extLst>
            <a:ext uri="{FF2B5EF4-FFF2-40B4-BE49-F238E27FC236}">
              <a16:creationId xmlns:a16="http://schemas.microsoft.com/office/drawing/2014/main" id="{0F0BA280-41BF-49D4-81ED-0B38097FE5F9}"/>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83" name="ZoneTexte 482">
          <a:extLst>
            <a:ext uri="{FF2B5EF4-FFF2-40B4-BE49-F238E27FC236}">
              <a16:creationId xmlns:a16="http://schemas.microsoft.com/office/drawing/2014/main" id="{2C6F9C19-4216-4B07-BB23-7AADDAD6F3C0}"/>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84" name="ZoneTexte 483">
          <a:extLst>
            <a:ext uri="{FF2B5EF4-FFF2-40B4-BE49-F238E27FC236}">
              <a16:creationId xmlns:a16="http://schemas.microsoft.com/office/drawing/2014/main" id="{81B9CFB5-D759-4CD6-BBF2-F5A8C9D8EA94}"/>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485" name="ZoneTexte 484">
          <a:extLst>
            <a:ext uri="{FF2B5EF4-FFF2-40B4-BE49-F238E27FC236}">
              <a16:creationId xmlns:a16="http://schemas.microsoft.com/office/drawing/2014/main" id="{B136AA90-9450-4B48-8EDA-DBA3B2EB2B03}"/>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86" name="ZoneTexte 485">
          <a:extLst>
            <a:ext uri="{FF2B5EF4-FFF2-40B4-BE49-F238E27FC236}">
              <a16:creationId xmlns:a16="http://schemas.microsoft.com/office/drawing/2014/main" id="{FF35383A-CD7D-43AF-B2D4-9A7FA0EF7C65}"/>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487" name="ZoneTexte 486">
          <a:extLst>
            <a:ext uri="{FF2B5EF4-FFF2-40B4-BE49-F238E27FC236}">
              <a16:creationId xmlns:a16="http://schemas.microsoft.com/office/drawing/2014/main" id="{D4F983B5-A869-4632-9483-35DCBDA6A923}"/>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88" name="ZoneTexte 487">
          <a:extLst>
            <a:ext uri="{FF2B5EF4-FFF2-40B4-BE49-F238E27FC236}">
              <a16:creationId xmlns:a16="http://schemas.microsoft.com/office/drawing/2014/main" id="{7FE48796-5AF2-417A-88E0-9E6BF55B6162}"/>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89" name="ZoneTexte 488">
          <a:extLst>
            <a:ext uri="{FF2B5EF4-FFF2-40B4-BE49-F238E27FC236}">
              <a16:creationId xmlns:a16="http://schemas.microsoft.com/office/drawing/2014/main" id="{E822B430-00AA-4582-B7A7-90C38C4718B6}"/>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490" name="ZoneTexte 489">
          <a:extLst>
            <a:ext uri="{FF2B5EF4-FFF2-40B4-BE49-F238E27FC236}">
              <a16:creationId xmlns:a16="http://schemas.microsoft.com/office/drawing/2014/main" id="{95D72599-5A8B-44DE-938E-6B7FEF793C0D}"/>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491" name="ZoneTexte 490">
          <a:extLst>
            <a:ext uri="{FF2B5EF4-FFF2-40B4-BE49-F238E27FC236}">
              <a16:creationId xmlns:a16="http://schemas.microsoft.com/office/drawing/2014/main" id="{F166C60C-8B8D-48B2-A331-F7347C7C5B1F}"/>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92" name="ZoneTexte 491">
          <a:extLst>
            <a:ext uri="{FF2B5EF4-FFF2-40B4-BE49-F238E27FC236}">
              <a16:creationId xmlns:a16="http://schemas.microsoft.com/office/drawing/2014/main" id="{0834278A-B0F9-435F-829D-0A98D213B413}"/>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493" name="ZoneTexte 492">
          <a:extLst>
            <a:ext uri="{FF2B5EF4-FFF2-40B4-BE49-F238E27FC236}">
              <a16:creationId xmlns:a16="http://schemas.microsoft.com/office/drawing/2014/main" id="{65FC8422-7FBF-4D73-A944-D657C082E340}"/>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494" name="ZoneTexte 493">
          <a:extLst>
            <a:ext uri="{FF2B5EF4-FFF2-40B4-BE49-F238E27FC236}">
              <a16:creationId xmlns:a16="http://schemas.microsoft.com/office/drawing/2014/main" id="{8CDEF513-BBA2-4C7D-8B2E-176051F4DDBA}"/>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495" name="ZoneTexte 494">
          <a:extLst>
            <a:ext uri="{FF2B5EF4-FFF2-40B4-BE49-F238E27FC236}">
              <a16:creationId xmlns:a16="http://schemas.microsoft.com/office/drawing/2014/main" id="{BF2EA89E-6965-4CC0-928B-66078D113489}"/>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496" name="ZoneTexte 495">
          <a:extLst>
            <a:ext uri="{FF2B5EF4-FFF2-40B4-BE49-F238E27FC236}">
              <a16:creationId xmlns:a16="http://schemas.microsoft.com/office/drawing/2014/main" id="{2B6FE2C3-00DF-457C-AEC9-B57DA1557BE1}"/>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497" name="ZoneTexte 496">
          <a:extLst>
            <a:ext uri="{FF2B5EF4-FFF2-40B4-BE49-F238E27FC236}">
              <a16:creationId xmlns:a16="http://schemas.microsoft.com/office/drawing/2014/main" id="{2CCC322E-3065-4157-9EEF-48DC2EE2EE73}"/>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498" name="ZoneTexte 497">
          <a:extLst>
            <a:ext uri="{FF2B5EF4-FFF2-40B4-BE49-F238E27FC236}">
              <a16:creationId xmlns:a16="http://schemas.microsoft.com/office/drawing/2014/main" id="{5C4B352E-735D-4FD1-B38F-7A864CB8A31B}"/>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499" name="ZoneTexte 498">
          <a:extLst>
            <a:ext uri="{FF2B5EF4-FFF2-40B4-BE49-F238E27FC236}">
              <a16:creationId xmlns:a16="http://schemas.microsoft.com/office/drawing/2014/main" id="{2168D16E-E108-4BEA-966D-2E7CFF77189D}"/>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500" name="ZoneTexte 499">
          <a:extLst>
            <a:ext uri="{FF2B5EF4-FFF2-40B4-BE49-F238E27FC236}">
              <a16:creationId xmlns:a16="http://schemas.microsoft.com/office/drawing/2014/main" id="{C247D2B7-21CA-4CD2-B20B-36704EE12818}"/>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01" name="ZoneTexte 500">
          <a:extLst>
            <a:ext uri="{FF2B5EF4-FFF2-40B4-BE49-F238E27FC236}">
              <a16:creationId xmlns:a16="http://schemas.microsoft.com/office/drawing/2014/main" id="{D5B6E07F-B811-4B95-AD1F-3C3AA1FEBCE5}"/>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02" name="ZoneTexte 501">
          <a:extLst>
            <a:ext uri="{FF2B5EF4-FFF2-40B4-BE49-F238E27FC236}">
              <a16:creationId xmlns:a16="http://schemas.microsoft.com/office/drawing/2014/main" id="{FF1EB447-AA8F-4A97-94EF-D59905182F04}"/>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03" name="ZoneTexte 502">
          <a:extLst>
            <a:ext uri="{FF2B5EF4-FFF2-40B4-BE49-F238E27FC236}">
              <a16:creationId xmlns:a16="http://schemas.microsoft.com/office/drawing/2014/main" id="{52CE83AE-A072-48B6-9B4C-27968EF86448}"/>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04" name="ZoneTexte 503">
          <a:extLst>
            <a:ext uri="{FF2B5EF4-FFF2-40B4-BE49-F238E27FC236}">
              <a16:creationId xmlns:a16="http://schemas.microsoft.com/office/drawing/2014/main" id="{8FB8B6BF-8181-4CF3-B7A5-D4FD6FCA212B}"/>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505" name="ZoneTexte 504">
          <a:extLst>
            <a:ext uri="{FF2B5EF4-FFF2-40B4-BE49-F238E27FC236}">
              <a16:creationId xmlns:a16="http://schemas.microsoft.com/office/drawing/2014/main" id="{38BEBEAA-CBA0-44A4-8047-1C86963F0D19}"/>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06" name="ZoneTexte 505">
          <a:extLst>
            <a:ext uri="{FF2B5EF4-FFF2-40B4-BE49-F238E27FC236}">
              <a16:creationId xmlns:a16="http://schemas.microsoft.com/office/drawing/2014/main" id="{5C74FF49-353D-480C-B7BF-686A1B616BB4}"/>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07" name="ZoneTexte 506">
          <a:extLst>
            <a:ext uri="{FF2B5EF4-FFF2-40B4-BE49-F238E27FC236}">
              <a16:creationId xmlns:a16="http://schemas.microsoft.com/office/drawing/2014/main" id="{AD7CFE0C-C68B-4F2A-AE07-88E2233667B2}"/>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508" name="ZoneTexte 507">
          <a:extLst>
            <a:ext uri="{FF2B5EF4-FFF2-40B4-BE49-F238E27FC236}">
              <a16:creationId xmlns:a16="http://schemas.microsoft.com/office/drawing/2014/main" id="{103A43C1-A5B9-4130-88A5-C4A43A9ED973}"/>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509" name="ZoneTexte 508">
          <a:extLst>
            <a:ext uri="{FF2B5EF4-FFF2-40B4-BE49-F238E27FC236}">
              <a16:creationId xmlns:a16="http://schemas.microsoft.com/office/drawing/2014/main" id="{9D7999FC-D643-4801-81C6-2713639F0C46}"/>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10" name="ZoneTexte 509">
          <a:extLst>
            <a:ext uri="{FF2B5EF4-FFF2-40B4-BE49-F238E27FC236}">
              <a16:creationId xmlns:a16="http://schemas.microsoft.com/office/drawing/2014/main" id="{9F27AFB0-6D95-42FD-9ED0-033D334F7C74}"/>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11" name="ZoneTexte 510">
          <a:extLst>
            <a:ext uri="{FF2B5EF4-FFF2-40B4-BE49-F238E27FC236}">
              <a16:creationId xmlns:a16="http://schemas.microsoft.com/office/drawing/2014/main" id="{90E7CF96-02BD-40E4-B939-79AC750A1D38}"/>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512" name="ZoneTexte 511">
          <a:extLst>
            <a:ext uri="{FF2B5EF4-FFF2-40B4-BE49-F238E27FC236}">
              <a16:creationId xmlns:a16="http://schemas.microsoft.com/office/drawing/2014/main" id="{80CEFE98-8F0F-4F43-94C5-14407CA6E696}"/>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13" name="ZoneTexte 512">
          <a:extLst>
            <a:ext uri="{FF2B5EF4-FFF2-40B4-BE49-F238E27FC236}">
              <a16:creationId xmlns:a16="http://schemas.microsoft.com/office/drawing/2014/main" id="{E571D225-C4FE-42C8-8B5C-6A5B1A6C8CEF}"/>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514" name="ZoneTexte 513">
          <a:extLst>
            <a:ext uri="{FF2B5EF4-FFF2-40B4-BE49-F238E27FC236}">
              <a16:creationId xmlns:a16="http://schemas.microsoft.com/office/drawing/2014/main" id="{168BB279-B1D1-4E52-AB2A-A7C74B672DDB}"/>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15" name="ZoneTexte 514">
          <a:extLst>
            <a:ext uri="{FF2B5EF4-FFF2-40B4-BE49-F238E27FC236}">
              <a16:creationId xmlns:a16="http://schemas.microsoft.com/office/drawing/2014/main" id="{871F2AC6-F72A-491C-9762-39525A329D0F}"/>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16" name="ZoneTexte 515">
          <a:extLst>
            <a:ext uri="{FF2B5EF4-FFF2-40B4-BE49-F238E27FC236}">
              <a16:creationId xmlns:a16="http://schemas.microsoft.com/office/drawing/2014/main" id="{8C0443AA-3262-4D76-9EAB-801B0A048551}"/>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103</xdr:row>
      <xdr:rowOff>128587</xdr:rowOff>
    </xdr:from>
    <xdr:ext cx="65" cy="172227"/>
    <xdr:sp macro="" textlink="">
      <xdr:nvSpPr>
        <xdr:cNvPr id="517" name="ZoneTexte 516">
          <a:extLst>
            <a:ext uri="{FF2B5EF4-FFF2-40B4-BE49-F238E27FC236}">
              <a16:creationId xmlns:a16="http://schemas.microsoft.com/office/drawing/2014/main" id="{54D34AC6-8A00-453C-A682-888A5CFE3E10}"/>
            </a:ext>
          </a:extLst>
        </xdr:cNvPr>
        <xdr:cNvSpPr txBox="1"/>
      </xdr:nvSpPr>
      <xdr:spPr>
        <a:xfrm>
          <a:off x="18411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518" name="ZoneTexte 517">
          <a:extLst>
            <a:ext uri="{FF2B5EF4-FFF2-40B4-BE49-F238E27FC236}">
              <a16:creationId xmlns:a16="http://schemas.microsoft.com/office/drawing/2014/main" id="{471B9BC0-9DF4-4866-91F8-4CEC6E955D35}"/>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19" name="ZoneTexte 518">
          <a:extLst>
            <a:ext uri="{FF2B5EF4-FFF2-40B4-BE49-F238E27FC236}">
              <a16:creationId xmlns:a16="http://schemas.microsoft.com/office/drawing/2014/main" id="{78137788-6132-4130-B8B2-B4849FFF091D}"/>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20" name="ZoneTexte 519">
          <a:extLst>
            <a:ext uri="{FF2B5EF4-FFF2-40B4-BE49-F238E27FC236}">
              <a16:creationId xmlns:a16="http://schemas.microsoft.com/office/drawing/2014/main" id="{E7679039-3F72-4741-B6C7-1DE18F92E2EF}"/>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103</xdr:row>
      <xdr:rowOff>128587</xdr:rowOff>
    </xdr:from>
    <xdr:ext cx="65" cy="172227"/>
    <xdr:sp macro="" textlink="">
      <xdr:nvSpPr>
        <xdr:cNvPr id="521" name="ZoneTexte 520">
          <a:extLst>
            <a:ext uri="{FF2B5EF4-FFF2-40B4-BE49-F238E27FC236}">
              <a16:creationId xmlns:a16="http://schemas.microsoft.com/office/drawing/2014/main" id="{9C20DB75-D9D3-4651-BCDB-83CD1873B9DB}"/>
            </a:ext>
          </a:extLst>
        </xdr:cNvPr>
        <xdr:cNvSpPr txBox="1"/>
      </xdr:nvSpPr>
      <xdr:spPr>
        <a:xfrm>
          <a:off x="19173825" y="27160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22" name="ZoneTexte 521">
          <a:extLst>
            <a:ext uri="{FF2B5EF4-FFF2-40B4-BE49-F238E27FC236}">
              <a16:creationId xmlns:a16="http://schemas.microsoft.com/office/drawing/2014/main" id="{1F18793B-0A0B-4091-A1BA-D33FED39E973}"/>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523" name="ZoneTexte 522">
          <a:extLst>
            <a:ext uri="{FF2B5EF4-FFF2-40B4-BE49-F238E27FC236}">
              <a16:creationId xmlns:a16="http://schemas.microsoft.com/office/drawing/2014/main" id="{F554D7E3-633F-4E8E-A083-77FE5499A084}"/>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24" name="ZoneTexte 523">
          <a:extLst>
            <a:ext uri="{FF2B5EF4-FFF2-40B4-BE49-F238E27FC236}">
              <a16:creationId xmlns:a16="http://schemas.microsoft.com/office/drawing/2014/main" id="{6AB58141-2759-4D67-A462-6C341D9DC0C0}"/>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25" name="ZoneTexte 524">
          <a:extLst>
            <a:ext uri="{FF2B5EF4-FFF2-40B4-BE49-F238E27FC236}">
              <a16:creationId xmlns:a16="http://schemas.microsoft.com/office/drawing/2014/main" id="{C97E0B1B-0C43-48F5-924B-E12542C0864E}"/>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104</xdr:row>
      <xdr:rowOff>128587</xdr:rowOff>
    </xdr:from>
    <xdr:ext cx="65" cy="172227"/>
    <xdr:sp macro="" textlink="">
      <xdr:nvSpPr>
        <xdr:cNvPr id="526" name="ZoneTexte 525">
          <a:extLst>
            <a:ext uri="{FF2B5EF4-FFF2-40B4-BE49-F238E27FC236}">
              <a16:creationId xmlns:a16="http://schemas.microsoft.com/office/drawing/2014/main" id="{26E51C8E-FBDF-4CDA-9C4E-FA7DC0CD62BE}"/>
            </a:ext>
          </a:extLst>
        </xdr:cNvPr>
        <xdr:cNvSpPr txBox="1"/>
      </xdr:nvSpPr>
      <xdr:spPr>
        <a:xfrm>
          <a:off x="18411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105</xdr:row>
      <xdr:rowOff>128587</xdr:rowOff>
    </xdr:from>
    <xdr:ext cx="65" cy="172227"/>
    <xdr:sp macro="" textlink="">
      <xdr:nvSpPr>
        <xdr:cNvPr id="527" name="ZoneTexte 526">
          <a:extLst>
            <a:ext uri="{FF2B5EF4-FFF2-40B4-BE49-F238E27FC236}">
              <a16:creationId xmlns:a16="http://schemas.microsoft.com/office/drawing/2014/main" id="{B349E130-455A-41B7-BBE7-D780624562C5}"/>
            </a:ext>
          </a:extLst>
        </xdr:cNvPr>
        <xdr:cNvSpPr txBox="1"/>
      </xdr:nvSpPr>
      <xdr:spPr>
        <a:xfrm>
          <a:off x="18411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28" name="ZoneTexte 527">
          <a:extLst>
            <a:ext uri="{FF2B5EF4-FFF2-40B4-BE49-F238E27FC236}">
              <a16:creationId xmlns:a16="http://schemas.microsoft.com/office/drawing/2014/main" id="{09F6563A-ACA2-49A1-ABC9-1DB6837D85C5}"/>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29" name="ZoneTexte 528">
          <a:extLst>
            <a:ext uri="{FF2B5EF4-FFF2-40B4-BE49-F238E27FC236}">
              <a16:creationId xmlns:a16="http://schemas.microsoft.com/office/drawing/2014/main" id="{5B87E204-459D-4778-B103-0E37B2E6CB26}"/>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104</xdr:row>
      <xdr:rowOff>128587</xdr:rowOff>
    </xdr:from>
    <xdr:ext cx="65" cy="172227"/>
    <xdr:sp macro="" textlink="">
      <xdr:nvSpPr>
        <xdr:cNvPr id="530" name="ZoneTexte 529">
          <a:extLst>
            <a:ext uri="{FF2B5EF4-FFF2-40B4-BE49-F238E27FC236}">
              <a16:creationId xmlns:a16="http://schemas.microsoft.com/office/drawing/2014/main" id="{840EDF4A-C7C0-4CCE-A210-679D6CF0D008}"/>
            </a:ext>
          </a:extLst>
        </xdr:cNvPr>
        <xdr:cNvSpPr txBox="1"/>
      </xdr:nvSpPr>
      <xdr:spPr>
        <a:xfrm>
          <a:off x="19173825" y="2740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31" name="ZoneTexte 530">
          <a:extLst>
            <a:ext uri="{FF2B5EF4-FFF2-40B4-BE49-F238E27FC236}">
              <a16:creationId xmlns:a16="http://schemas.microsoft.com/office/drawing/2014/main" id="{2097E925-7343-43BA-A61F-8DABB0E71695}"/>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105</xdr:row>
      <xdr:rowOff>128587</xdr:rowOff>
    </xdr:from>
    <xdr:ext cx="65" cy="172227"/>
    <xdr:sp macro="" textlink="">
      <xdr:nvSpPr>
        <xdr:cNvPr id="532" name="ZoneTexte 531">
          <a:extLst>
            <a:ext uri="{FF2B5EF4-FFF2-40B4-BE49-F238E27FC236}">
              <a16:creationId xmlns:a16="http://schemas.microsoft.com/office/drawing/2014/main" id="{2CD4BD11-9B10-4871-86F5-DCA6F8A02BB0}"/>
            </a:ext>
          </a:extLst>
        </xdr:cNvPr>
        <xdr:cNvSpPr txBox="1"/>
      </xdr:nvSpPr>
      <xdr:spPr>
        <a:xfrm>
          <a:off x="18411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33" name="ZoneTexte 532">
          <a:extLst>
            <a:ext uri="{FF2B5EF4-FFF2-40B4-BE49-F238E27FC236}">
              <a16:creationId xmlns:a16="http://schemas.microsoft.com/office/drawing/2014/main" id="{32F3B58F-1B88-482E-AD6E-BDB4E5A6636F}"/>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34" name="ZoneTexte 533">
          <a:extLst>
            <a:ext uri="{FF2B5EF4-FFF2-40B4-BE49-F238E27FC236}">
              <a16:creationId xmlns:a16="http://schemas.microsoft.com/office/drawing/2014/main" id="{4096A5F8-4E01-4A6F-A6DD-AC6AC10187D8}"/>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105</xdr:row>
      <xdr:rowOff>128587</xdr:rowOff>
    </xdr:from>
    <xdr:ext cx="65" cy="172227"/>
    <xdr:sp macro="" textlink="">
      <xdr:nvSpPr>
        <xdr:cNvPr id="535" name="ZoneTexte 534">
          <a:extLst>
            <a:ext uri="{FF2B5EF4-FFF2-40B4-BE49-F238E27FC236}">
              <a16:creationId xmlns:a16="http://schemas.microsoft.com/office/drawing/2014/main" id="{3A321EBE-9FA5-4C54-969B-C316AC7B0267}"/>
            </a:ext>
          </a:extLst>
        </xdr:cNvPr>
        <xdr:cNvSpPr txBox="1"/>
      </xdr:nvSpPr>
      <xdr:spPr>
        <a:xfrm>
          <a:off x="18411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106</xdr:row>
      <xdr:rowOff>128587</xdr:rowOff>
    </xdr:from>
    <xdr:ext cx="65" cy="172227"/>
    <xdr:sp macro="" textlink="">
      <xdr:nvSpPr>
        <xdr:cNvPr id="536" name="ZoneTexte 535">
          <a:extLst>
            <a:ext uri="{FF2B5EF4-FFF2-40B4-BE49-F238E27FC236}">
              <a16:creationId xmlns:a16="http://schemas.microsoft.com/office/drawing/2014/main" id="{3C17CBCE-371D-47DA-9225-C7DC196D533F}"/>
            </a:ext>
          </a:extLst>
        </xdr:cNvPr>
        <xdr:cNvSpPr txBox="1"/>
      </xdr:nvSpPr>
      <xdr:spPr>
        <a:xfrm>
          <a:off x="18411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37" name="ZoneTexte 536">
          <a:extLst>
            <a:ext uri="{FF2B5EF4-FFF2-40B4-BE49-F238E27FC236}">
              <a16:creationId xmlns:a16="http://schemas.microsoft.com/office/drawing/2014/main" id="{4DA1666D-D710-4CAA-A1FC-2BD8CE1DCB41}"/>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38" name="ZoneTexte 537">
          <a:extLst>
            <a:ext uri="{FF2B5EF4-FFF2-40B4-BE49-F238E27FC236}">
              <a16:creationId xmlns:a16="http://schemas.microsoft.com/office/drawing/2014/main" id="{74F3562A-9ABC-4395-ACAB-42014E2943AA}"/>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105</xdr:row>
      <xdr:rowOff>128587</xdr:rowOff>
    </xdr:from>
    <xdr:ext cx="65" cy="172227"/>
    <xdr:sp macro="" textlink="">
      <xdr:nvSpPr>
        <xdr:cNvPr id="539" name="ZoneTexte 538">
          <a:extLst>
            <a:ext uri="{FF2B5EF4-FFF2-40B4-BE49-F238E27FC236}">
              <a16:creationId xmlns:a16="http://schemas.microsoft.com/office/drawing/2014/main" id="{F61943C4-7BF0-4603-A339-CF1F435AF7CD}"/>
            </a:ext>
          </a:extLst>
        </xdr:cNvPr>
        <xdr:cNvSpPr txBox="1"/>
      </xdr:nvSpPr>
      <xdr:spPr>
        <a:xfrm>
          <a:off x="19173825" y="27646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40" name="ZoneTexte 539">
          <a:extLst>
            <a:ext uri="{FF2B5EF4-FFF2-40B4-BE49-F238E27FC236}">
              <a16:creationId xmlns:a16="http://schemas.microsoft.com/office/drawing/2014/main" id="{2F84BD4D-614D-4362-A304-CD19186DF7B8}"/>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106</xdr:row>
      <xdr:rowOff>128587</xdr:rowOff>
    </xdr:from>
    <xdr:ext cx="65" cy="172227"/>
    <xdr:sp macro="" textlink="">
      <xdr:nvSpPr>
        <xdr:cNvPr id="541" name="ZoneTexte 540">
          <a:extLst>
            <a:ext uri="{FF2B5EF4-FFF2-40B4-BE49-F238E27FC236}">
              <a16:creationId xmlns:a16="http://schemas.microsoft.com/office/drawing/2014/main" id="{D83BFCA2-8E51-4A3C-B887-CDAB91F6E1C3}"/>
            </a:ext>
          </a:extLst>
        </xdr:cNvPr>
        <xdr:cNvSpPr txBox="1"/>
      </xdr:nvSpPr>
      <xdr:spPr>
        <a:xfrm>
          <a:off x="18411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42" name="ZoneTexte 541">
          <a:extLst>
            <a:ext uri="{FF2B5EF4-FFF2-40B4-BE49-F238E27FC236}">
              <a16:creationId xmlns:a16="http://schemas.microsoft.com/office/drawing/2014/main" id="{1232C36B-71BE-4170-A003-6FF8A8DF22D0}"/>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43" name="ZoneTexte 542">
          <a:extLst>
            <a:ext uri="{FF2B5EF4-FFF2-40B4-BE49-F238E27FC236}">
              <a16:creationId xmlns:a16="http://schemas.microsoft.com/office/drawing/2014/main" id="{E29FE252-928A-459E-8BE2-411BCBF6A335}"/>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106</xdr:row>
      <xdr:rowOff>128587</xdr:rowOff>
    </xdr:from>
    <xdr:ext cx="65" cy="172227"/>
    <xdr:sp macro="" textlink="">
      <xdr:nvSpPr>
        <xdr:cNvPr id="544" name="ZoneTexte 543">
          <a:extLst>
            <a:ext uri="{FF2B5EF4-FFF2-40B4-BE49-F238E27FC236}">
              <a16:creationId xmlns:a16="http://schemas.microsoft.com/office/drawing/2014/main" id="{453B33B8-0200-4CDF-BCE7-267625C714D0}"/>
            </a:ext>
          </a:extLst>
        </xdr:cNvPr>
        <xdr:cNvSpPr txBox="1"/>
      </xdr:nvSpPr>
      <xdr:spPr>
        <a:xfrm>
          <a:off x="18411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107</xdr:row>
      <xdr:rowOff>128587</xdr:rowOff>
    </xdr:from>
    <xdr:ext cx="65" cy="172227"/>
    <xdr:sp macro="" textlink="">
      <xdr:nvSpPr>
        <xdr:cNvPr id="545" name="ZoneTexte 544">
          <a:extLst>
            <a:ext uri="{FF2B5EF4-FFF2-40B4-BE49-F238E27FC236}">
              <a16:creationId xmlns:a16="http://schemas.microsoft.com/office/drawing/2014/main" id="{E2E749E6-BFD0-43D2-B0BD-DE2842240613}"/>
            </a:ext>
          </a:extLst>
        </xdr:cNvPr>
        <xdr:cNvSpPr txBox="1"/>
      </xdr:nvSpPr>
      <xdr:spPr>
        <a:xfrm>
          <a:off x="18411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46" name="ZoneTexte 545">
          <a:extLst>
            <a:ext uri="{FF2B5EF4-FFF2-40B4-BE49-F238E27FC236}">
              <a16:creationId xmlns:a16="http://schemas.microsoft.com/office/drawing/2014/main" id="{DC5699B9-5FB0-4B92-83ED-C16071329D60}"/>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47" name="ZoneTexte 546">
          <a:extLst>
            <a:ext uri="{FF2B5EF4-FFF2-40B4-BE49-F238E27FC236}">
              <a16:creationId xmlns:a16="http://schemas.microsoft.com/office/drawing/2014/main" id="{902B845A-E541-4292-B529-B8F9ACFCEC3C}"/>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106</xdr:row>
      <xdr:rowOff>128587</xdr:rowOff>
    </xdr:from>
    <xdr:ext cx="65" cy="172227"/>
    <xdr:sp macro="" textlink="">
      <xdr:nvSpPr>
        <xdr:cNvPr id="548" name="ZoneTexte 547">
          <a:extLst>
            <a:ext uri="{FF2B5EF4-FFF2-40B4-BE49-F238E27FC236}">
              <a16:creationId xmlns:a16="http://schemas.microsoft.com/office/drawing/2014/main" id="{459654C8-6D2D-444C-A136-FE4B204C5CFC}"/>
            </a:ext>
          </a:extLst>
        </xdr:cNvPr>
        <xdr:cNvSpPr txBox="1"/>
      </xdr:nvSpPr>
      <xdr:spPr>
        <a:xfrm>
          <a:off x="19173825" y="2788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49" name="ZoneTexte 548">
          <a:extLst>
            <a:ext uri="{FF2B5EF4-FFF2-40B4-BE49-F238E27FC236}">
              <a16:creationId xmlns:a16="http://schemas.microsoft.com/office/drawing/2014/main" id="{6C99DA93-0BAE-4C25-9C04-5A986EE6FC4E}"/>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107</xdr:row>
      <xdr:rowOff>128587</xdr:rowOff>
    </xdr:from>
    <xdr:ext cx="65" cy="172227"/>
    <xdr:sp macro="" textlink="">
      <xdr:nvSpPr>
        <xdr:cNvPr id="550" name="ZoneTexte 549">
          <a:extLst>
            <a:ext uri="{FF2B5EF4-FFF2-40B4-BE49-F238E27FC236}">
              <a16:creationId xmlns:a16="http://schemas.microsoft.com/office/drawing/2014/main" id="{2C1D42C9-3FDF-4095-9EA3-F5D231B949B7}"/>
            </a:ext>
          </a:extLst>
        </xdr:cNvPr>
        <xdr:cNvSpPr txBox="1"/>
      </xdr:nvSpPr>
      <xdr:spPr>
        <a:xfrm>
          <a:off x="18411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51" name="ZoneTexte 550">
          <a:extLst>
            <a:ext uri="{FF2B5EF4-FFF2-40B4-BE49-F238E27FC236}">
              <a16:creationId xmlns:a16="http://schemas.microsoft.com/office/drawing/2014/main" id="{BB023601-4750-4825-B6EB-4DC0D3FEDA91}"/>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52" name="ZoneTexte 551">
          <a:extLst>
            <a:ext uri="{FF2B5EF4-FFF2-40B4-BE49-F238E27FC236}">
              <a16:creationId xmlns:a16="http://schemas.microsoft.com/office/drawing/2014/main" id="{47A90858-B3D7-43B3-BF0D-DBBBCA8A225A}"/>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108</xdr:row>
      <xdr:rowOff>128587</xdr:rowOff>
    </xdr:from>
    <xdr:ext cx="65" cy="172227"/>
    <xdr:sp macro="" textlink="">
      <xdr:nvSpPr>
        <xdr:cNvPr id="553" name="ZoneTexte 552">
          <a:extLst>
            <a:ext uri="{FF2B5EF4-FFF2-40B4-BE49-F238E27FC236}">
              <a16:creationId xmlns:a16="http://schemas.microsoft.com/office/drawing/2014/main" id="{00B133EA-47ED-4700-AA78-010C9ED8910F}"/>
            </a:ext>
          </a:extLst>
        </xdr:cNvPr>
        <xdr:cNvSpPr txBox="1"/>
      </xdr:nvSpPr>
      <xdr:spPr>
        <a:xfrm>
          <a:off x="18411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54" name="ZoneTexte 553">
          <a:extLst>
            <a:ext uri="{FF2B5EF4-FFF2-40B4-BE49-F238E27FC236}">
              <a16:creationId xmlns:a16="http://schemas.microsoft.com/office/drawing/2014/main" id="{C6FB3EB3-B72C-401D-A8AB-37B8CF84329A}"/>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55" name="ZoneTexte 554">
          <a:extLst>
            <a:ext uri="{FF2B5EF4-FFF2-40B4-BE49-F238E27FC236}">
              <a16:creationId xmlns:a16="http://schemas.microsoft.com/office/drawing/2014/main" id="{9BBA32CC-5B96-44D9-828D-FD9022A97E25}"/>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107</xdr:row>
      <xdr:rowOff>128587</xdr:rowOff>
    </xdr:from>
    <xdr:ext cx="65" cy="172227"/>
    <xdr:sp macro="" textlink="">
      <xdr:nvSpPr>
        <xdr:cNvPr id="556" name="ZoneTexte 555">
          <a:extLst>
            <a:ext uri="{FF2B5EF4-FFF2-40B4-BE49-F238E27FC236}">
              <a16:creationId xmlns:a16="http://schemas.microsoft.com/office/drawing/2014/main" id="{CCA75E12-D159-4D85-8064-A9FA8BBC04D9}"/>
            </a:ext>
          </a:extLst>
        </xdr:cNvPr>
        <xdr:cNvSpPr txBox="1"/>
      </xdr:nvSpPr>
      <xdr:spPr>
        <a:xfrm>
          <a:off x="19173825" y="28084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57" name="ZoneTexte 556">
          <a:extLst>
            <a:ext uri="{FF2B5EF4-FFF2-40B4-BE49-F238E27FC236}">
              <a16:creationId xmlns:a16="http://schemas.microsoft.com/office/drawing/2014/main" id="{0F82BF08-48D9-4EC7-974A-38641D38620D}"/>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108</xdr:row>
      <xdr:rowOff>128587</xdr:rowOff>
    </xdr:from>
    <xdr:ext cx="65" cy="172227"/>
    <xdr:sp macro="" textlink="">
      <xdr:nvSpPr>
        <xdr:cNvPr id="558" name="ZoneTexte 557">
          <a:extLst>
            <a:ext uri="{FF2B5EF4-FFF2-40B4-BE49-F238E27FC236}">
              <a16:creationId xmlns:a16="http://schemas.microsoft.com/office/drawing/2014/main" id="{E5E47F93-C52E-48A0-B9C3-5E256C5CBA82}"/>
            </a:ext>
          </a:extLst>
        </xdr:cNvPr>
        <xdr:cNvSpPr txBox="1"/>
      </xdr:nvSpPr>
      <xdr:spPr>
        <a:xfrm>
          <a:off x="18411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59" name="ZoneTexte 558">
          <a:extLst>
            <a:ext uri="{FF2B5EF4-FFF2-40B4-BE49-F238E27FC236}">
              <a16:creationId xmlns:a16="http://schemas.microsoft.com/office/drawing/2014/main" id="{0932690B-83FC-4F5C-8130-921F98CA586E}"/>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60" name="ZoneTexte 559">
          <a:extLst>
            <a:ext uri="{FF2B5EF4-FFF2-40B4-BE49-F238E27FC236}">
              <a16:creationId xmlns:a16="http://schemas.microsoft.com/office/drawing/2014/main" id="{FC6EB28E-7650-4141-BDCB-3863FFE7676D}"/>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108</xdr:row>
      <xdr:rowOff>128587</xdr:rowOff>
    </xdr:from>
    <xdr:ext cx="65" cy="172227"/>
    <xdr:sp macro="" textlink="">
      <xdr:nvSpPr>
        <xdr:cNvPr id="561" name="ZoneTexte 560">
          <a:extLst>
            <a:ext uri="{FF2B5EF4-FFF2-40B4-BE49-F238E27FC236}">
              <a16:creationId xmlns:a16="http://schemas.microsoft.com/office/drawing/2014/main" id="{50302ED4-6078-400D-928A-1474D37398F5}"/>
            </a:ext>
          </a:extLst>
        </xdr:cNvPr>
        <xdr:cNvSpPr txBox="1"/>
      </xdr:nvSpPr>
      <xdr:spPr>
        <a:xfrm>
          <a:off x="18411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109</xdr:row>
      <xdr:rowOff>128587</xdr:rowOff>
    </xdr:from>
    <xdr:ext cx="65" cy="172227"/>
    <xdr:sp macro="" textlink="">
      <xdr:nvSpPr>
        <xdr:cNvPr id="562" name="ZoneTexte 561">
          <a:extLst>
            <a:ext uri="{FF2B5EF4-FFF2-40B4-BE49-F238E27FC236}">
              <a16:creationId xmlns:a16="http://schemas.microsoft.com/office/drawing/2014/main" id="{BEBD9AA3-80E5-4CBC-AA2D-6F0E2002F66E}"/>
            </a:ext>
          </a:extLst>
        </xdr:cNvPr>
        <xdr:cNvSpPr txBox="1"/>
      </xdr:nvSpPr>
      <xdr:spPr>
        <a:xfrm>
          <a:off x="18411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63" name="ZoneTexte 562">
          <a:extLst>
            <a:ext uri="{FF2B5EF4-FFF2-40B4-BE49-F238E27FC236}">
              <a16:creationId xmlns:a16="http://schemas.microsoft.com/office/drawing/2014/main" id="{05247138-41A7-48F9-9A07-97582300946B}"/>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64" name="ZoneTexte 563">
          <a:extLst>
            <a:ext uri="{FF2B5EF4-FFF2-40B4-BE49-F238E27FC236}">
              <a16:creationId xmlns:a16="http://schemas.microsoft.com/office/drawing/2014/main" id="{6582E798-8F8F-4BE6-8ED0-AD1F3171D318}"/>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108</xdr:row>
      <xdr:rowOff>128587</xdr:rowOff>
    </xdr:from>
    <xdr:ext cx="65" cy="172227"/>
    <xdr:sp macro="" textlink="">
      <xdr:nvSpPr>
        <xdr:cNvPr id="565" name="ZoneTexte 564">
          <a:extLst>
            <a:ext uri="{FF2B5EF4-FFF2-40B4-BE49-F238E27FC236}">
              <a16:creationId xmlns:a16="http://schemas.microsoft.com/office/drawing/2014/main" id="{A2B1B5BA-B1FD-4AE7-B6BD-7008E5A35F00}"/>
            </a:ext>
          </a:extLst>
        </xdr:cNvPr>
        <xdr:cNvSpPr txBox="1"/>
      </xdr:nvSpPr>
      <xdr:spPr>
        <a:xfrm>
          <a:off x="19173825" y="2833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66" name="ZoneTexte 565">
          <a:extLst>
            <a:ext uri="{FF2B5EF4-FFF2-40B4-BE49-F238E27FC236}">
              <a16:creationId xmlns:a16="http://schemas.microsoft.com/office/drawing/2014/main" id="{65799B9F-390F-4A09-A4EE-AC3AC379E750}"/>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67" name="ZoneTexte 566">
          <a:extLst>
            <a:ext uri="{FF2B5EF4-FFF2-40B4-BE49-F238E27FC236}">
              <a16:creationId xmlns:a16="http://schemas.microsoft.com/office/drawing/2014/main" id="{24B83170-FAA0-4CBD-8185-768492A19668}"/>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68" name="ZoneTexte 567">
          <a:extLst>
            <a:ext uri="{FF2B5EF4-FFF2-40B4-BE49-F238E27FC236}">
              <a16:creationId xmlns:a16="http://schemas.microsoft.com/office/drawing/2014/main" id="{A014C5A1-9187-4DA8-B893-25D65F9E3C4F}"/>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69" name="ZoneTexte 568">
          <a:extLst>
            <a:ext uri="{FF2B5EF4-FFF2-40B4-BE49-F238E27FC236}">
              <a16:creationId xmlns:a16="http://schemas.microsoft.com/office/drawing/2014/main" id="{7CDA2FBB-3E4E-484F-9F1B-704F6BD5C1FD}"/>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109</xdr:row>
      <xdr:rowOff>128587</xdr:rowOff>
    </xdr:from>
    <xdr:ext cx="65" cy="172227"/>
    <xdr:sp macro="" textlink="">
      <xdr:nvSpPr>
        <xdr:cNvPr id="570" name="ZoneTexte 569">
          <a:extLst>
            <a:ext uri="{FF2B5EF4-FFF2-40B4-BE49-F238E27FC236}">
              <a16:creationId xmlns:a16="http://schemas.microsoft.com/office/drawing/2014/main" id="{E6F8C312-477B-4DB7-B31C-FB7096FA0908}"/>
            </a:ext>
          </a:extLst>
        </xdr:cNvPr>
        <xdr:cNvSpPr txBox="1"/>
      </xdr:nvSpPr>
      <xdr:spPr>
        <a:xfrm>
          <a:off x="19173825" y="28570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571" name="ZoneTexte 570">
          <a:extLst>
            <a:ext uri="{FF2B5EF4-FFF2-40B4-BE49-F238E27FC236}">
              <a16:creationId xmlns:a16="http://schemas.microsoft.com/office/drawing/2014/main" id="{13750D9B-62C3-46EE-BF83-B5FB74EA1BF8}"/>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72" name="ZoneTexte 571">
          <a:extLst>
            <a:ext uri="{FF2B5EF4-FFF2-40B4-BE49-F238E27FC236}">
              <a16:creationId xmlns:a16="http://schemas.microsoft.com/office/drawing/2014/main" id="{14547249-841F-4B97-9F17-2E2712052E79}"/>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73" name="ZoneTexte 572">
          <a:extLst>
            <a:ext uri="{FF2B5EF4-FFF2-40B4-BE49-F238E27FC236}">
              <a16:creationId xmlns:a16="http://schemas.microsoft.com/office/drawing/2014/main" id="{6D3ACF0D-4201-4012-A218-9F14B4F4C2B6}"/>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574" name="ZoneTexte 573">
          <a:extLst>
            <a:ext uri="{FF2B5EF4-FFF2-40B4-BE49-F238E27FC236}">
              <a16:creationId xmlns:a16="http://schemas.microsoft.com/office/drawing/2014/main" id="{2691A729-561C-4CFB-B964-CC33E77DF4A1}"/>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75" name="ZoneTexte 574">
          <a:extLst>
            <a:ext uri="{FF2B5EF4-FFF2-40B4-BE49-F238E27FC236}">
              <a16:creationId xmlns:a16="http://schemas.microsoft.com/office/drawing/2014/main" id="{D1AFCF57-F4C8-4774-8CF6-990AC4B24E35}"/>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76" name="ZoneTexte 575">
          <a:extLst>
            <a:ext uri="{FF2B5EF4-FFF2-40B4-BE49-F238E27FC236}">
              <a16:creationId xmlns:a16="http://schemas.microsoft.com/office/drawing/2014/main" id="{2FB709E7-4413-492D-9124-741E5F543291}"/>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99</xdr:row>
      <xdr:rowOff>128587</xdr:rowOff>
    </xdr:from>
    <xdr:ext cx="65" cy="172227"/>
    <xdr:sp macro="" textlink="">
      <xdr:nvSpPr>
        <xdr:cNvPr id="577" name="ZoneTexte 576">
          <a:extLst>
            <a:ext uri="{FF2B5EF4-FFF2-40B4-BE49-F238E27FC236}">
              <a16:creationId xmlns:a16="http://schemas.microsoft.com/office/drawing/2014/main" id="{AB230D20-0C21-4671-8BB7-84748873CEEB}"/>
            </a:ext>
          </a:extLst>
        </xdr:cNvPr>
        <xdr:cNvSpPr txBox="1"/>
      </xdr:nvSpPr>
      <xdr:spPr>
        <a:xfrm>
          <a:off x="18411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578" name="ZoneTexte 577">
          <a:extLst>
            <a:ext uri="{FF2B5EF4-FFF2-40B4-BE49-F238E27FC236}">
              <a16:creationId xmlns:a16="http://schemas.microsoft.com/office/drawing/2014/main" id="{D4AE4254-79FD-4253-8864-14508132E5E0}"/>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79" name="ZoneTexte 578">
          <a:extLst>
            <a:ext uri="{FF2B5EF4-FFF2-40B4-BE49-F238E27FC236}">
              <a16:creationId xmlns:a16="http://schemas.microsoft.com/office/drawing/2014/main" id="{6B9CD978-261E-420D-8B17-B94CE5B8AE40}"/>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80" name="ZoneTexte 579">
          <a:extLst>
            <a:ext uri="{FF2B5EF4-FFF2-40B4-BE49-F238E27FC236}">
              <a16:creationId xmlns:a16="http://schemas.microsoft.com/office/drawing/2014/main" id="{2F4C97DB-19C8-4D90-B3EF-AEA777CD6FEC}"/>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99</xdr:row>
      <xdr:rowOff>128587</xdr:rowOff>
    </xdr:from>
    <xdr:ext cx="65" cy="172227"/>
    <xdr:sp macro="" textlink="">
      <xdr:nvSpPr>
        <xdr:cNvPr id="581" name="ZoneTexte 580">
          <a:extLst>
            <a:ext uri="{FF2B5EF4-FFF2-40B4-BE49-F238E27FC236}">
              <a16:creationId xmlns:a16="http://schemas.microsoft.com/office/drawing/2014/main" id="{16C7D2EF-856F-4A84-BA22-D641A5F9D273}"/>
            </a:ext>
          </a:extLst>
        </xdr:cNvPr>
        <xdr:cNvSpPr txBox="1"/>
      </xdr:nvSpPr>
      <xdr:spPr>
        <a:xfrm>
          <a:off x="19173825" y="2618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82" name="ZoneTexte 581">
          <a:extLst>
            <a:ext uri="{FF2B5EF4-FFF2-40B4-BE49-F238E27FC236}">
              <a16:creationId xmlns:a16="http://schemas.microsoft.com/office/drawing/2014/main" id="{18F7A72C-724D-413C-B21E-A22093DEA255}"/>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583" name="ZoneTexte 582">
          <a:extLst>
            <a:ext uri="{FF2B5EF4-FFF2-40B4-BE49-F238E27FC236}">
              <a16:creationId xmlns:a16="http://schemas.microsoft.com/office/drawing/2014/main" id="{B804E852-CD07-4792-9B88-42D7F13EE01E}"/>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84" name="ZoneTexte 583">
          <a:extLst>
            <a:ext uri="{FF2B5EF4-FFF2-40B4-BE49-F238E27FC236}">
              <a16:creationId xmlns:a16="http://schemas.microsoft.com/office/drawing/2014/main" id="{373F1897-A857-469E-917C-7407FFAC44A4}"/>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85" name="ZoneTexte 584">
          <a:extLst>
            <a:ext uri="{FF2B5EF4-FFF2-40B4-BE49-F238E27FC236}">
              <a16:creationId xmlns:a16="http://schemas.microsoft.com/office/drawing/2014/main" id="{4C345CE9-52B1-4F84-9E25-59A3D8152E11}"/>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100</xdr:row>
      <xdr:rowOff>128587</xdr:rowOff>
    </xdr:from>
    <xdr:ext cx="65" cy="172227"/>
    <xdr:sp macro="" textlink="">
      <xdr:nvSpPr>
        <xdr:cNvPr id="586" name="ZoneTexte 585">
          <a:extLst>
            <a:ext uri="{FF2B5EF4-FFF2-40B4-BE49-F238E27FC236}">
              <a16:creationId xmlns:a16="http://schemas.microsoft.com/office/drawing/2014/main" id="{C2EEB850-1774-4388-958C-AEF69D15C7DB}"/>
            </a:ext>
          </a:extLst>
        </xdr:cNvPr>
        <xdr:cNvSpPr txBox="1"/>
      </xdr:nvSpPr>
      <xdr:spPr>
        <a:xfrm>
          <a:off x="18411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587" name="ZoneTexte 586">
          <a:extLst>
            <a:ext uri="{FF2B5EF4-FFF2-40B4-BE49-F238E27FC236}">
              <a16:creationId xmlns:a16="http://schemas.microsoft.com/office/drawing/2014/main" id="{7FF3CF4D-9D0A-4DE4-A823-44D723214550}"/>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88" name="ZoneTexte 587">
          <a:extLst>
            <a:ext uri="{FF2B5EF4-FFF2-40B4-BE49-F238E27FC236}">
              <a16:creationId xmlns:a16="http://schemas.microsoft.com/office/drawing/2014/main" id="{6EB1E05D-BBFD-4229-AF7E-B2B2EC6BC0CF}"/>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89" name="ZoneTexte 588">
          <a:extLst>
            <a:ext uri="{FF2B5EF4-FFF2-40B4-BE49-F238E27FC236}">
              <a16:creationId xmlns:a16="http://schemas.microsoft.com/office/drawing/2014/main" id="{DD60C7E0-588A-49AA-9AA0-CD4D387AC4E6}"/>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100</xdr:row>
      <xdr:rowOff>128587</xdr:rowOff>
    </xdr:from>
    <xdr:ext cx="65" cy="172227"/>
    <xdr:sp macro="" textlink="">
      <xdr:nvSpPr>
        <xdr:cNvPr id="590" name="ZoneTexte 589">
          <a:extLst>
            <a:ext uri="{FF2B5EF4-FFF2-40B4-BE49-F238E27FC236}">
              <a16:creationId xmlns:a16="http://schemas.microsoft.com/office/drawing/2014/main" id="{0CB0DCFC-362C-4816-8ED3-A5D9CFD70892}"/>
            </a:ext>
          </a:extLst>
        </xdr:cNvPr>
        <xdr:cNvSpPr txBox="1"/>
      </xdr:nvSpPr>
      <xdr:spPr>
        <a:xfrm>
          <a:off x="19173825" y="26446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1" name="ZoneTexte 590">
          <a:extLst>
            <a:ext uri="{FF2B5EF4-FFF2-40B4-BE49-F238E27FC236}">
              <a16:creationId xmlns:a16="http://schemas.microsoft.com/office/drawing/2014/main" id="{BBED9809-31D1-415C-BB40-C71B9C8A8CA4}"/>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592" name="ZoneTexte 591">
          <a:extLst>
            <a:ext uri="{FF2B5EF4-FFF2-40B4-BE49-F238E27FC236}">
              <a16:creationId xmlns:a16="http://schemas.microsoft.com/office/drawing/2014/main" id="{61D061BA-7A5E-4557-ACB0-C6B0FCDEC295}"/>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3" name="ZoneTexte 592">
          <a:extLst>
            <a:ext uri="{FF2B5EF4-FFF2-40B4-BE49-F238E27FC236}">
              <a16:creationId xmlns:a16="http://schemas.microsoft.com/office/drawing/2014/main" id="{2FE2D475-3E09-4A1F-835C-E4F232DEB575}"/>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4" name="ZoneTexte 593">
          <a:extLst>
            <a:ext uri="{FF2B5EF4-FFF2-40B4-BE49-F238E27FC236}">
              <a16:creationId xmlns:a16="http://schemas.microsoft.com/office/drawing/2014/main" id="{F12D0E82-20D9-4626-9F8C-EEAC9B6BE533}"/>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595" name="ZoneTexte 594">
          <a:extLst>
            <a:ext uri="{FF2B5EF4-FFF2-40B4-BE49-F238E27FC236}">
              <a16:creationId xmlns:a16="http://schemas.microsoft.com/office/drawing/2014/main" id="{E0A79257-3E30-428B-8692-5639408B6761}"/>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6" name="ZoneTexte 595">
          <a:extLst>
            <a:ext uri="{FF2B5EF4-FFF2-40B4-BE49-F238E27FC236}">
              <a16:creationId xmlns:a16="http://schemas.microsoft.com/office/drawing/2014/main" id="{9D137FE8-20CC-4E55-84F8-19051B8B7024}"/>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7" name="ZoneTexte 596">
          <a:extLst>
            <a:ext uri="{FF2B5EF4-FFF2-40B4-BE49-F238E27FC236}">
              <a16:creationId xmlns:a16="http://schemas.microsoft.com/office/drawing/2014/main" id="{13ED0FEC-9EF4-4571-8A69-03C3FD39CA74}"/>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598" name="ZoneTexte 597">
          <a:extLst>
            <a:ext uri="{FF2B5EF4-FFF2-40B4-BE49-F238E27FC236}">
              <a16:creationId xmlns:a16="http://schemas.microsoft.com/office/drawing/2014/main" id="{808A81A4-9CEA-4E5D-8F6A-D480D7F7F519}"/>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599" name="ZoneTexte 598">
          <a:extLst>
            <a:ext uri="{FF2B5EF4-FFF2-40B4-BE49-F238E27FC236}">
              <a16:creationId xmlns:a16="http://schemas.microsoft.com/office/drawing/2014/main" id="{63D060DE-223C-4006-B008-4D7D52C16631}"/>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600" name="ZoneTexte 599">
          <a:extLst>
            <a:ext uri="{FF2B5EF4-FFF2-40B4-BE49-F238E27FC236}">
              <a16:creationId xmlns:a16="http://schemas.microsoft.com/office/drawing/2014/main" id="{E3B405BF-24AE-4BB5-B542-567068ADE0DE}"/>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601" name="ZoneTexte 600">
          <a:extLst>
            <a:ext uri="{FF2B5EF4-FFF2-40B4-BE49-F238E27FC236}">
              <a16:creationId xmlns:a16="http://schemas.microsoft.com/office/drawing/2014/main" id="{626384A2-F6A4-4939-9345-9FB191228677}"/>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602" name="ZoneTexte 601">
          <a:extLst>
            <a:ext uri="{FF2B5EF4-FFF2-40B4-BE49-F238E27FC236}">
              <a16:creationId xmlns:a16="http://schemas.microsoft.com/office/drawing/2014/main" id="{CBBBB5C3-54ED-4EA4-A6C3-4BC51BA503B8}"/>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603" name="ZoneTexte 602">
          <a:extLst>
            <a:ext uri="{FF2B5EF4-FFF2-40B4-BE49-F238E27FC236}">
              <a16:creationId xmlns:a16="http://schemas.microsoft.com/office/drawing/2014/main" id="{ED51DB54-31B7-44A6-9826-FD80142FD393}"/>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101</xdr:row>
      <xdr:rowOff>128587</xdr:rowOff>
    </xdr:from>
    <xdr:ext cx="65" cy="172227"/>
    <xdr:sp macro="" textlink="">
      <xdr:nvSpPr>
        <xdr:cNvPr id="604" name="ZoneTexte 603">
          <a:extLst>
            <a:ext uri="{FF2B5EF4-FFF2-40B4-BE49-F238E27FC236}">
              <a16:creationId xmlns:a16="http://schemas.microsoft.com/office/drawing/2014/main" id="{7BC9F1E2-B357-4E5C-8F0C-E28A7EFACCA6}"/>
            </a:ext>
          </a:extLst>
        </xdr:cNvPr>
        <xdr:cNvSpPr txBox="1"/>
      </xdr:nvSpPr>
      <xdr:spPr>
        <a:xfrm>
          <a:off x="18411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605" name="ZoneTexte 604">
          <a:extLst>
            <a:ext uri="{FF2B5EF4-FFF2-40B4-BE49-F238E27FC236}">
              <a16:creationId xmlns:a16="http://schemas.microsoft.com/office/drawing/2014/main" id="{F927B5B3-52D9-492A-900F-5C3A5DC74B99}"/>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606" name="ZoneTexte 605">
          <a:extLst>
            <a:ext uri="{FF2B5EF4-FFF2-40B4-BE49-F238E27FC236}">
              <a16:creationId xmlns:a16="http://schemas.microsoft.com/office/drawing/2014/main" id="{528D2626-08F0-4D18-828F-F6A4C321E7D7}"/>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07" name="ZoneTexte 606">
          <a:extLst>
            <a:ext uri="{FF2B5EF4-FFF2-40B4-BE49-F238E27FC236}">
              <a16:creationId xmlns:a16="http://schemas.microsoft.com/office/drawing/2014/main" id="{FF47D472-28A2-4465-B381-F0FA44CB7DA8}"/>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101</xdr:row>
      <xdr:rowOff>128587</xdr:rowOff>
    </xdr:from>
    <xdr:ext cx="65" cy="172227"/>
    <xdr:sp macro="" textlink="">
      <xdr:nvSpPr>
        <xdr:cNvPr id="608" name="ZoneTexte 607">
          <a:extLst>
            <a:ext uri="{FF2B5EF4-FFF2-40B4-BE49-F238E27FC236}">
              <a16:creationId xmlns:a16="http://schemas.microsoft.com/office/drawing/2014/main" id="{E4EF553E-BA59-4D76-AC38-5ED098E469F8}"/>
            </a:ext>
          </a:extLst>
        </xdr:cNvPr>
        <xdr:cNvSpPr txBox="1"/>
      </xdr:nvSpPr>
      <xdr:spPr>
        <a:xfrm>
          <a:off x="19173825" y="2668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09" name="ZoneTexte 608">
          <a:extLst>
            <a:ext uri="{FF2B5EF4-FFF2-40B4-BE49-F238E27FC236}">
              <a16:creationId xmlns:a16="http://schemas.microsoft.com/office/drawing/2014/main" id="{F392C694-3AF7-4B11-8DDA-C146A605795C}"/>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610" name="ZoneTexte 609">
          <a:extLst>
            <a:ext uri="{FF2B5EF4-FFF2-40B4-BE49-F238E27FC236}">
              <a16:creationId xmlns:a16="http://schemas.microsoft.com/office/drawing/2014/main" id="{79A966D4-A647-4AFF-BFE2-8EC87FA9A964}"/>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11" name="ZoneTexte 610">
          <a:extLst>
            <a:ext uri="{FF2B5EF4-FFF2-40B4-BE49-F238E27FC236}">
              <a16:creationId xmlns:a16="http://schemas.microsoft.com/office/drawing/2014/main" id="{902A6E2D-165C-4178-B594-C968D6DB1F7A}"/>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12" name="ZoneTexte 611">
          <a:extLst>
            <a:ext uri="{FF2B5EF4-FFF2-40B4-BE49-F238E27FC236}">
              <a16:creationId xmlns:a16="http://schemas.microsoft.com/office/drawing/2014/main" id="{4E516A3D-78B3-41D8-B428-B29392E3D62E}"/>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438150</xdr:colOff>
      <xdr:row>102</xdr:row>
      <xdr:rowOff>128587</xdr:rowOff>
    </xdr:from>
    <xdr:ext cx="65" cy="172227"/>
    <xdr:sp macro="" textlink="">
      <xdr:nvSpPr>
        <xdr:cNvPr id="613" name="ZoneTexte 612">
          <a:extLst>
            <a:ext uri="{FF2B5EF4-FFF2-40B4-BE49-F238E27FC236}">
              <a16:creationId xmlns:a16="http://schemas.microsoft.com/office/drawing/2014/main" id="{16FC998D-F665-4ED0-B8E6-32B9C0BADD39}"/>
            </a:ext>
          </a:extLst>
        </xdr:cNvPr>
        <xdr:cNvSpPr txBox="1"/>
      </xdr:nvSpPr>
      <xdr:spPr>
        <a:xfrm>
          <a:off x="18411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14" name="ZoneTexte 613">
          <a:extLst>
            <a:ext uri="{FF2B5EF4-FFF2-40B4-BE49-F238E27FC236}">
              <a16:creationId xmlns:a16="http://schemas.microsoft.com/office/drawing/2014/main" id="{A1E69832-622D-43E2-91DA-1B4D62E377EE}"/>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438150</xdr:colOff>
      <xdr:row>102</xdr:row>
      <xdr:rowOff>128587</xdr:rowOff>
    </xdr:from>
    <xdr:ext cx="65" cy="172227"/>
    <xdr:sp macro="" textlink="">
      <xdr:nvSpPr>
        <xdr:cNvPr id="615" name="ZoneTexte 614">
          <a:extLst>
            <a:ext uri="{FF2B5EF4-FFF2-40B4-BE49-F238E27FC236}">
              <a16:creationId xmlns:a16="http://schemas.microsoft.com/office/drawing/2014/main" id="{9BC8F523-248F-4A04-9199-A576281A9BB1}"/>
            </a:ext>
          </a:extLst>
        </xdr:cNvPr>
        <xdr:cNvSpPr txBox="1"/>
      </xdr:nvSpPr>
      <xdr:spPr>
        <a:xfrm>
          <a:off x="19173825" y="2692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438150</xdr:colOff>
      <xdr:row>29</xdr:row>
      <xdr:rowOff>128587</xdr:rowOff>
    </xdr:from>
    <xdr:ext cx="65" cy="172227"/>
    <xdr:sp macro="" textlink="">
      <xdr:nvSpPr>
        <xdr:cNvPr id="616" name="ZoneTexte 615">
          <a:extLst>
            <a:ext uri="{FF2B5EF4-FFF2-40B4-BE49-F238E27FC236}">
              <a16:creationId xmlns:a16="http://schemas.microsoft.com/office/drawing/2014/main" id="{854A9BED-9E7E-4653-8000-B8E0D1CAAD5B}"/>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438150</xdr:colOff>
      <xdr:row>29</xdr:row>
      <xdr:rowOff>128587</xdr:rowOff>
    </xdr:from>
    <xdr:ext cx="65" cy="172227"/>
    <xdr:sp macro="" textlink="">
      <xdr:nvSpPr>
        <xdr:cNvPr id="617" name="ZoneTexte 616">
          <a:extLst>
            <a:ext uri="{FF2B5EF4-FFF2-40B4-BE49-F238E27FC236}">
              <a16:creationId xmlns:a16="http://schemas.microsoft.com/office/drawing/2014/main" id="{470FFEF6-5BC5-4835-8925-17B0DE11708D}"/>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438150</xdr:colOff>
      <xdr:row>29</xdr:row>
      <xdr:rowOff>128587</xdr:rowOff>
    </xdr:from>
    <xdr:ext cx="65" cy="172227"/>
    <xdr:sp macro="" textlink="">
      <xdr:nvSpPr>
        <xdr:cNvPr id="618" name="ZoneTexte 617">
          <a:extLst>
            <a:ext uri="{FF2B5EF4-FFF2-40B4-BE49-F238E27FC236}">
              <a16:creationId xmlns:a16="http://schemas.microsoft.com/office/drawing/2014/main" id="{B0D8D702-77AA-4452-AAA5-9032663B1647}"/>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438150</xdr:colOff>
      <xdr:row>29</xdr:row>
      <xdr:rowOff>128587</xdr:rowOff>
    </xdr:from>
    <xdr:ext cx="65" cy="172227"/>
    <xdr:sp macro="" textlink="">
      <xdr:nvSpPr>
        <xdr:cNvPr id="619" name="ZoneTexte 618">
          <a:extLst>
            <a:ext uri="{FF2B5EF4-FFF2-40B4-BE49-F238E27FC236}">
              <a16:creationId xmlns:a16="http://schemas.microsoft.com/office/drawing/2014/main" id="{4D7FA316-CC35-4CCD-8931-888E7936DAC8}"/>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128</xdr:row>
      <xdr:rowOff>0</xdr:rowOff>
    </xdr:from>
    <xdr:ext cx="65" cy="172227"/>
    <xdr:sp macro="" textlink="">
      <xdr:nvSpPr>
        <xdr:cNvPr id="620" name="ZoneTexte 619">
          <a:extLst>
            <a:ext uri="{FF2B5EF4-FFF2-40B4-BE49-F238E27FC236}">
              <a16:creationId xmlns:a16="http://schemas.microsoft.com/office/drawing/2014/main" id="{53C60E18-0F54-470D-80A0-54EA5BAAB12D}"/>
            </a:ext>
          </a:extLst>
        </xdr:cNvPr>
        <xdr:cNvSpPr txBox="1"/>
      </xdr:nvSpPr>
      <xdr:spPr>
        <a:xfrm>
          <a:off x="195834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22</xdr:col>
      <xdr:colOff>0</xdr:colOff>
      <xdr:row>128</xdr:row>
      <xdr:rowOff>0</xdr:rowOff>
    </xdr:from>
    <xdr:ext cx="65" cy="172227"/>
    <xdr:sp macro="" textlink="">
      <xdr:nvSpPr>
        <xdr:cNvPr id="621" name="ZoneTexte 620">
          <a:extLst>
            <a:ext uri="{FF2B5EF4-FFF2-40B4-BE49-F238E27FC236}">
              <a16:creationId xmlns:a16="http://schemas.microsoft.com/office/drawing/2014/main" id="{7167806B-3675-4519-A46E-CBDCE9EC2059}"/>
            </a:ext>
          </a:extLst>
        </xdr:cNvPr>
        <xdr:cNvSpPr txBox="1"/>
      </xdr:nvSpPr>
      <xdr:spPr>
        <a:xfrm>
          <a:off x="203454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125</xdr:row>
      <xdr:rowOff>0</xdr:rowOff>
    </xdr:from>
    <xdr:ext cx="65" cy="172227"/>
    <xdr:sp macro="" textlink="">
      <xdr:nvSpPr>
        <xdr:cNvPr id="622" name="ZoneTexte 621">
          <a:extLst>
            <a:ext uri="{FF2B5EF4-FFF2-40B4-BE49-F238E27FC236}">
              <a16:creationId xmlns:a16="http://schemas.microsoft.com/office/drawing/2014/main" id="{44977610-2B86-404C-9EC3-F1FE70746A40}"/>
            </a:ext>
          </a:extLst>
        </xdr:cNvPr>
        <xdr:cNvSpPr txBox="1"/>
      </xdr:nvSpPr>
      <xdr:spPr>
        <a:xfrm>
          <a:off x="18735675" y="32108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127</xdr:row>
      <xdr:rowOff>0</xdr:rowOff>
    </xdr:from>
    <xdr:ext cx="65" cy="172227"/>
    <xdr:sp macro="" textlink="">
      <xdr:nvSpPr>
        <xdr:cNvPr id="623" name="ZoneTexte 622">
          <a:extLst>
            <a:ext uri="{FF2B5EF4-FFF2-40B4-BE49-F238E27FC236}">
              <a16:creationId xmlns:a16="http://schemas.microsoft.com/office/drawing/2014/main" id="{B260A8B8-7A0E-4737-BF5B-4FD9A58AC5CA}"/>
            </a:ext>
          </a:extLst>
        </xdr:cNvPr>
        <xdr:cNvSpPr txBox="1"/>
      </xdr:nvSpPr>
      <xdr:spPr>
        <a:xfrm>
          <a:off x="36528375" y="3253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4" name="ZoneTexte 623">
          <a:extLst>
            <a:ext uri="{FF2B5EF4-FFF2-40B4-BE49-F238E27FC236}">
              <a16:creationId xmlns:a16="http://schemas.microsoft.com/office/drawing/2014/main" id="{2CA782BF-BFF0-4C13-AFB6-8D9F50EEF092}"/>
            </a:ext>
          </a:extLst>
        </xdr:cNvPr>
        <xdr:cNvSpPr txBox="1"/>
      </xdr:nvSpPr>
      <xdr:spPr>
        <a:xfrm>
          <a:off x="211074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5" name="ZoneTexte 624">
          <a:extLst>
            <a:ext uri="{FF2B5EF4-FFF2-40B4-BE49-F238E27FC236}">
              <a16:creationId xmlns:a16="http://schemas.microsoft.com/office/drawing/2014/main" id="{1DDF3811-F23F-43B9-8860-3E431F4B848D}"/>
            </a:ext>
          </a:extLst>
        </xdr:cNvPr>
        <xdr:cNvSpPr txBox="1"/>
      </xdr:nvSpPr>
      <xdr:spPr>
        <a:xfrm>
          <a:off x="211074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6" name="ZoneTexte 625">
          <a:extLst>
            <a:ext uri="{FF2B5EF4-FFF2-40B4-BE49-F238E27FC236}">
              <a16:creationId xmlns:a16="http://schemas.microsoft.com/office/drawing/2014/main" id="{F334AF0B-AF51-4DA0-AFAF-F0F05EF59E3E}"/>
            </a:ext>
          </a:extLst>
        </xdr:cNvPr>
        <xdr:cNvSpPr txBox="1"/>
      </xdr:nvSpPr>
      <xdr:spPr>
        <a:xfrm>
          <a:off x="212883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7" name="ZoneTexte 626">
          <a:extLst>
            <a:ext uri="{FF2B5EF4-FFF2-40B4-BE49-F238E27FC236}">
              <a16:creationId xmlns:a16="http://schemas.microsoft.com/office/drawing/2014/main" id="{D048CBB1-1B60-42B8-A925-A52ABEBFCBA2}"/>
            </a:ext>
          </a:extLst>
        </xdr:cNvPr>
        <xdr:cNvSpPr txBox="1"/>
      </xdr:nvSpPr>
      <xdr:spPr>
        <a:xfrm>
          <a:off x="212883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8" name="ZoneTexte 627">
          <a:extLst>
            <a:ext uri="{FF2B5EF4-FFF2-40B4-BE49-F238E27FC236}">
              <a16:creationId xmlns:a16="http://schemas.microsoft.com/office/drawing/2014/main" id="{04BCA14B-033B-40E3-B627-9C1BC1BEF2AD}"/>
            </a:ext>
          </a:extLst>
        </xdr:cNvPr>
        <xdr:cNvSpPr txBox="1"/>
      </xdr:nvSpPr>
      <xdr:spPr>
        <a:xfrm>
          <a:off x="221265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29" name="ZoneTexte 628">
          <a:extLst>
            <a:ext uri="{FF2B5EF4-FFF2-40B4-BE49-F238E27FC236}">
              <a16:creationId xmlns:a16="http://schemas.microsoft.com/office/drawing/2014/main" id="{BC0D7219-AFC0-418D-B51E-97941CC7515C}"/>
            </a:ext>
          </a:extLst>
        </xdr:cNvPr>
        <xdr:cNvSpPr txBox="1"/>
      </xdr:nvSpPr>
      <xdr:spPr>
        <a:xfrm>
          <a:off x="221265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0" name="ZoneTexte 629">
          <a:extLst>
            <a:ext uri="{FF2B5EF4-FFF2-40B4-BE49-F238E27FC236}">
              <a16:creationId xmlns:a16="http://schemas.microsoft.com/office/drawing/2014/main" id="{9996EFE5-F984-4912-BD12-4D4BD0227579}"/>
            </a:ext>
          </a:extLst>
        </xdr:cNvPr>
        <xdr:cNvSpPr txBox="1"/>
      </xdr:nvSpPr>
      <xdr:spPr>
        <a:xfrm>
          <a:off x="229743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1" name="ZoneTexte 630">
          <a:extLst>
            <a:ext uri="{FF2B5EF4-FFF2-40B4-BE49-F238E27FC236}">
              <a16:creationId xmlns:a16="http://schemas.microsoft.com/office/drawing/2014/main" id="{133BB9C0-8951-4623-892D-23B2BCAEEB51}"/>
            </a:ext>
          </a:extLst>
        </xdr:cNvPr>
        <xdr:cNvSpPr txBox="1"/>
      </xdr:nvSpPr>
      <xdr:spPr>
        <a:xfrm>
          <a:off x="229743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2" name="ZoneTexte 631">
          <a:extLst>
            <a:ext uri="{FF2B5EF4-FFF2-40B4-BE49-F238E27FC236}">
              <a16:creationId xmlns:a16="http://schemas.microsoft.com/office/drawing/2014/main" id="{0271B0D8-FC2C-4EF9-ACFC-DFCAA20DA64B}"/>
            </a:ext>
          </a:extLst>
        </xdr:cNvPr>
        <xdr:cNvSpPr txBox="1"/>
      </xdr:nvSpPr>
      <xdr:spPr>
        <a:xfrm>
          <a:off x="256889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3" name="ZoneTexte 632">
          <a:extLst>
            <a:ext uri="{FF2B5EF4-FFF2-40B4-BE49-F238E27FC236}">
              <a16:creationId xmlns:a16="http://schemas.microsoft.com/office/drawing/2014/main" id="{50C26340-1871-4049-92B1-318E39C4051C}"/>
            </a:ext>
          </a:extLst>
        </xdr:cNvPr>
        <xdr:cNvSpPr txBox="1"/>
      </xdr:nvSpPr>
      <xdr:spPr>
        <a:xfrm>
          <a:off x="256889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4" name="ZoneTexte 633">
          <a:extLst>
            <a:ext uri="{FF2B5EF4-FFF2-40B4-BE49-F238E27FC236}">
              <a16:creationId xmlns:a16="http://schemas.microsoft.com/office/drawing/2014/main" id="{C9B8D3F7-B934-4E28-B663-B8FB7F79EBE3}"/>
            </a:ext>
          </a:extLst>
        </xdr:cNvPr>
        <xdr:cNvSpPr txBox="1"/>
      </xdr:nvSpPr>
      <xdr:spPr>
        <a:xfrm>
          <a:off x="265366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5" name="ZoneTexte 634">
          <a:extLst>
            <a:ext uri="{FF2B5EF4-FFF2-40B4-BE49-F238E27FC236}">
              <a16:creationId xmlns:a16="http://schemas.microsoft.com/office/drawing/2014/main" id="{D100BB67-3E03-4D69-94E5-819B97D4481C}"/>
            </a:ext>
          </a:extLst>
        </xdr:cNvPr>
        <xdr:cNvSpPr txBox="1"/>
      </xdr:nvSpPr>
      <xdr:spPr>
        <a:xfrm>
          <a:off x="265366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6" name="ZoneTexte 635">
          <a:extLst>
            <a:ext uri="{FF2B5EF4-FFF2-40B4-BE49-F238E27FC236}">
              <a16:creationId xmlns:a16="http://schemas.microsoft.com/office/drawing/2014/main" id="{3E0F081E-0627-467F-8578-01534E9781EE}"/>
            </a:ext>
          </a:extLst>
        </xdr:cNvPr>
        <xdr:cNvSpPr txBox="1"/>
      </xdr:nvSpPr>
      <xdr:spPr>
        <a:xfrm>
          <a:off x="273843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7" name="ZoneTexte 636">
          <a:extLst>
            <a:ext uri="{FF2B5EF4-FFF2-40B4-BE49-F238E27FC236}">
              <a16:creationId xmlns:a16="http://schemas.microsoft.com/office/drawing/2014/main" id="{D650789A-385A-4506-A585-13A5EC82B57F}"/>
            </a:ext>
          </a:extLst>
        </xdr:cNvPr>
        <xdr:cNvSpPr txBox="1"/>
      </xdr:nvSpPr>
      <xdr:spPr>
        <a:xfrm>
          <a:off x="273843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8" name="ZoneTexte 637">
          <a:extLst>
            <a:ext uri="{FF2B5EF4-FFF2-40B4-BE49-F238E27FC236}">
              <a16:creationId xmlns:a16="http://schemas.microsoft.com/office/drawing/2014/main" id="{E19FD22E-7E18-4FFF-B7CF-098DF1947336}"/>
            </a:ext>
          </a:extLst>
        </xdr:cNvPr>
        <xdr:cNvSpPr txBox="1"/>
      </xdr:nvSpPr>
      <xdr:spPr>
        <a:xfrm>
          <a:off x="282321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39" name="ZoneTexte 638">
          <a:extLst>
            <a:ext uri="{FF2B5EF4-FFF2-40B4-BE49-F238E27FC236}">
              <a16:creationId xmlns:a16="http://schemas.microsoft.com/office/drawing/2014/main" id="{A3F3113E-4DD8-4560-A3AA-AA3A1D2CAB09}"/>
            </a:ext>
          </a:extLst>
        </xdr:cNvPr>
        <xdr:cNvSpPr txBox="1"/>
      </xdr:nvSpPr>
      <xdr:spPr>
        <a:xfrm>
          <a:off x="282321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0" name="ZoneTexte 639">
          <a:extLst>
            <a:ext uri="{FF2B5EF4-FFF2-40B4-BE49-F238E27FC236}">
              <a16:creationId xmlns:a16="http://schemas.microsoft.com/office/drawing/2014/main" id="{9EC4063A-1AEE-47BE-9F11-3BDAFEAC39E3}"/>
            </a:ext>
          </a:extLst>
        </xdr:cNvPr>
        <xdr:cNvSpPr txBox="1"/>
      </xdr:nvSpPr>
      <xdr:spPr>
        <a:xfrm>
          <a:off x="290798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1" name="ZoneTexte 640">
          <a:extLst>
            <a:ext uri="{FF2B5EF4-FFF2-40B4-BE49-F238E27FC236}">
              <a16:creationId xmlns:a16="http://schemas.microsoft.com/office/drawing/2014/main" id="{8B4DE631-1E3C-4D35-84E7-722FD90E3061}"/>
            </a:ext>
          </a:extLst>
        </xdr:cNvPr>
        <xdr:cNvSpPr txBox="1"/>
      </xdr:nvSpPr>
      <xdr:spPr>
        <a:xfrm>
          <a:off x="290798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2" name="ZoneTexte 641">
          <a:extLst>
            <a:ext uri="{FF2B5EF4-FFF2-40B4-BE49-F238E27FC236}">
              <a16:creationId xmlns:a16="http://schemas.microsoft.com/office/drawing/2014/main" id="{2EBC9FF9-FCAB-4EE8-BC71-E41E1F6CE94F}"/>
            </a:ext>
          </a:extLst>
        </xdr:cNvPr>
        <xdr:cNvSpPr txBox="1"/>
      </xdr:nvSpPr>
      <xdr:spPr>
        <a:xfrm>
          <a:off x="292608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3" name="ZoneTexte 642">
          <a:extLst>
            <a:ext uri="{FF2B5EF4-FFF2-40B4-BE49-F238E27FC236}">
              <a16:creationId xmlns:a16="http://schemas.microsoft.com/office/drawing/2014/main" id="{B4A32325-08C9-42EF-8D1D-4711966E024E}"/>
            </a:ext>
          </a:extLst>
        </xdr:cNvPr>
        <xdr:cNvSpPr txBox="1"/>
      </xdr:nvSpPr>
      <xdr:spPr>
        <a:xfrm>
          <a:off x="292608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4" name="ZoneTexte 643">
          <a:extLst>
            <a:ext uri="{FF2B5EF4-FFF2-40B4-BE49-F238E27FC236}">
              <a16:creationId xmlns:a16="http://schemas.microsoft.com/office/drawing/2014/main" id="{C4875496-30E7-430D-99A1-BF2D424A77A2}"/>
            </a:ext>
          </a:extLst>
        </xdr:cNvPr>
        <xdr:cNvSpPr txBox="1"/>
      </xdr:nvSpPr>
      <xdr:spPr>
        <a:xfrm>
          <a:off x="295751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5" name="ZoneTexte 644">
          <a:extLst>
            <a:ext uri="{FF2B5EF4-FFF2-40B4-BE49-F238E27FC236}">
              <a16:creationId xmlns:a16="http://schemas.microsoft.com/office/drawing/2014/main" id="{550438E9-C5F4-4D7A-88CB-8D1F8A19D02C}"/>
            </a:ext>
          </a:extLst>
        </xdr:cNvPr>
        <xdr:cNvSpPr txBox="1"/>
      </xdr:nvSpPr>
      <xdr:spPr>
        <a:xfrm>
          <a:off x="295751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6" name="ZoneTexte 645">
          <a:extLst>
            <a:ext uri="{FF2B5EF4-FFF2-40B4-BE49-F238E27FC236}">
              <a16:creationId xmlns:a16="http://schemas.microsoft.com/office/drawing/2014/main" id="{78BADD4F-56DA-4C82-BEBE-3ADD010CA836}"/>
            </a:ext>
          </a:extLst>
        </xdr:cNvPr>
        <xdr:cNvSpPr txBox="1"/>
      </xdr:nvSpPr>
      <xdr:spPr>
        <a:xfrm>
          <a:off x="304228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7" name="ZoneTexte 646">
          <a:extLst>
            <a:ext uri="{FF2B5EF4-FFF2-40B4-BE49-F238E27FC236}">
              <a16:creationId xmlns:a16="http://schemas.microsoft.com/office/drawing/2014/main" id="{D3DB9DAB-8A3C-412B-B885-AA79BF8019A1}"/>
            </a:ext>
          </a:extLst>
        </xdr:cNvPr>
        <xdr:cNvSpPr txBox="1"/>
      </xdr:nvSpPr>
      <xdr:spPr>
        <a:xfrm>
          <a:off x="304228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8" name="ZoneTexte 647">
          <a:extLst>
            <a:ext uri="{FF2B5EF4-FFF2-40B4-BE49-F238E27FC236}">
              <a16:creationId xmlns:a16="http://schemas.microsoft.com/office/drawing/2014/main" id="{52A9F423-6DA4-4793-B5C0-29644868C0C1}"/>
            </a:ext>
          </a:extLst>
        </xdr:cNvPr>
        <xdr:cNvSpPr txBox="1"/>
      </xdr:nvSpPr>
      <xdr:spPr>
        <a:xfrm>
          <a:off x="331374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49" name="ZoneTexte 648">
          <a:extLst>
            <a:ext uri="{FF2B5EF4-FFF2-40B4-BE49-F238E27FC236}">
              <a16:creationId xmlns:a16="http://schemas.microsoft.com/office/drawing/2014/main" id="{947DCF95-FC60-4A2F-849A-652964BFC36C}"/>
            </a:ext>
          </a:extLst>
        </xdr:cNvPr>
        <xdr:cNvSpPr txBox="1"/>
      </xdr:nvSpPr>
      <xdr:spPr>
        <a:xfrm>
          <a:off x="3313747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0" name="ZoneTexte 649">
          <a:extLst>
            <a:ext uri="{FF2B5EF4-FFF2-40B4-BE49-F238E27FC236}">
              <a16:creationId xmlns:a16="http://schemas.microsoft.com/office/drawing/2014/main" id="{EE5CE775-5CB3-4101-849E-A6668BDDBA08}"/>
            </a:ext>
          </a:extLst>
        </xdr:cNvPr>
        <xdr:cNvSpPr txBox="1"/>
      </xdr:nvSpPr>
      <xdr:spPr>
        <a:xfrm>
          <a:off x="339852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1" name="ZoneTexte 650">
          <a:extLst>
            <a:ext uri="{FF2B5EF4-FFF2-40B4-BE49-F238E27FC236}">
              <a16:creationId xmlns:a16="http://schemas.microsoft.com/office/drawing/2014/main" id="{37A35D8C-FB78-4FE1-86C8-C392888B4721}"/>
            </a:ext>
          </a:extLst>
        </xdr:cNvPr>
        <xdr:cNvSpPr txBox="1"/>
      </xdr:nvSpPr>
      <xdr:spPr>
        <a:xfrm>
          <a:off x="3398520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2" name="ZoneTexte 651">
          <a:extLst>
            <a:ext uri="{FF2B5EF4-FFF2-40B4-BE49-F238E27FC236}">
              <a16:creationId xmlns:a16="http://schemas.microsoft.com/office/drawing/2014/main" id="{44994427-6D20-4AE4-8817-20746B725DE5}"/>
            </a:ext>
          </a:extLst>
        </xdr:cNvPr>
        <xdr:cNvSpPr txBox="1"/>
      </xdr:nvSpPr>
      <xdr:spPr>
        <a:xfrm>
          <a:off x="348329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3" name="ZoneTexte 652">
          <a:extLst>
            <a:ext uri="{FF2B5EF4-FFF2-40B4-BE49-F238E27FC236}">
              <a16:creationId xmlns:a16="http://schemas.microsoft.com/office/drawing/2014/main" id="{CF758B58-B316-4048-B003-B4CF64673CB7}"/>
            </a:ext>
          </a:extLst>
        </xdr:cNvPr>
        <xdr:cNvSpPr txBox="1"/>
      </xdr:nvSpPr>
      <xdr:spPr>
        <a:xfrm>
          <a:off x="34832925"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4" name="ZoneTexte 653">
          <a:extLst>
            <a:ext uri="{FF2B5EF4-FFF2-40B4-BE49-F238E27FC236}">
              <a16:creationId xmlns:a16="http://schemas.microsoft.com/office/drawing/2014/main" id="{AE4CB680-230A-4DEE-8524-4F16933E331F}"/>
            </a:ext>
          </a:extLst>
        </xdr:cNvPr>
        <xdr:cNvSpPr txBox="1"/>
      </xdr:nvSpPr>
      <xdr:spPr>
        <a:xfrm>
          <a:off x="356806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0</xdr:colOff>
      <xdr:row>128</xdr:row>
      <xdr:rowOff>0</xdr:rowOff>
    </xdr:from>
    <xdr:ext cx="65" cy="172227"/>
    <xdr:sp macro="" textlink="">
      <xdr:nvSpPr>
        <xdr:cNvPr id="655" name="ZoneTexte 654">
          <a:extLst>
            <a:ext uri="{FF2B5EF4-FFF2-40B4-BE49-F238E27FC236}">
              <a16:creationId xmlns:a16="http://schemas.microsoft.com/office/drawing/2014/main" id="{1FB922E1-4BEF-4464-B9DA-A70B83724F11}"/>
            </a:ext>
          </a:extLst>
        </xdr:cNvPr>
        <xdr:cNvSpPr txBox="1"/>
      </xdr:nvSpPr>
      <xdr:spPr>
        <a:xfrm>
          <a:off x="35680650" y="3273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0</xdr:colOff>
      <xdr:row>26</xdr:row>
      <xdr:rowOff>128587</xdr:rowOff>
    </xdr:from>
    <xdr:ext cx="65" cy="172227"/>
    <xdr:sp macro="" textlink="">
      <xdr:nvSpPr>
        <xdr:cNvPr id="2" name="ZoneTexte 1">
          <a:extLst>
            <a:ext uri="{FF2B5EF4-FFF2-40B4-BE49-F238E27FC236}">
              <a16:creationId xmlns:a16="http://schemas.microsoft.com/office/drawing/2014/main" id="{4982BE88-EC87-4951-97CE-E36C75A446D1}"/>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3" name="ZoneTexte 2">
          <a:extLst>
            <a:ext uri="{FF2B5EF4-FFF2-40B4-BE49-F238E27FC236}">
              <a16:creationId xmlns:a16="http://schemas.microsoft.com/office/drawing/2014/main" id="{2D36A255-00B2-4909-9EDC-E5772189BC32}"/>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4" name="ZoneTexte 3">
          <a:extLst>
            <a:ext uri="{FF2B5EF4-FFF2-40B4-BE49-F238E27FC236}">
              <a16:creationId xmlns:a16="http://schemas.microsoft.com/office/drawing/2014/main" id="{FA9EF262-6A72-45F8-8620-FB2EAA8EF9A7}"/>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5" name="ZoneTexte 4">
          <a:extLst>
            <a:ext uri="{FF2B5EF4-FFF2-40B4-BE49-F238E27FC236}">
              <a16:creationId xmlns:a16="http://schemas.microsoft.com/office/drawing/2014/main" id="{C9033AC7-7BED-4FDA-94EF-8E6ED8176031}"/>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6" name="ZoneTexte 5">
          <a:extLst>
            <a:ext uri="{FF2B5EF4-FFF2-40B4-BE49-F238E27FC236}">
              <a16:creationId xmlns:a16="http://schemas.microsoft.com/office/drawing/2014/main" id="{B9A5672E-116B-48B8-8661-A3135F3F6F7D}"/>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7" name="ZoneTexte 6">
          <a:extLst>
            <a:ext uri="{FF2B5EF4-FFF2-40B4-BE49-F238E27FC236}">
              <a16:creationId xmlns:a16="http://schemas.microsoft.com/office/drawing/2014/main" id="{D48E5087-91E3-42C8-9ECD-9C25500BFD3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8" name="ZoneTexte 7">
          <a:extLst>
            <a:ext uri="{FF2B5EF4-FFF2-40B4-BE49-F238E27FC236}">
              <a16:creationId xmlns:a16="http://schemas.microsoft.com/office/drawing/2014/main" id="{7FEB9D09-150A-4BAE-9022-63F79ADF7EA8}"/>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9" name="ZoneTexte 8">
          <a:extLst>
            <a:ext uri="{FF2B5EF4-FFF2-40B4-BE49-F238E27FC236}">
              <a16:creationId xmlns:a16="http://schemas.microsoft.com/office/drawing/2014/main" id="{C6058D86-0F4F-4BAF-A793-0D3AEA55EEAF}"/>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10" name="ZoneTexte 9">
          <a:extLst>
            <a:ext uri="{FF2B5EF4-FFF2-40B4-BE49-F238E27FC236}">
              <a16:creationId xmlns:a16="http://schemas.microsoft.com/office/drawing/2014/main" id="{0FFA9C4C-DFCC-4C82-B0BE-AE746F647C20}"/>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11" name="ZoneTexte 10">
          <a:extLst>
            <a:ext uri="{FF2B5EF4-FFF2-40B4-BE49-F238E27FC236}">
              <a16:creationId xmlns:a16="http://schemas.microsoft.com/office/drawing/2014/main" id="{9B9CDF18-FEBD-4338-9908-262B75683E22}"/>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12" name="ZoneTexte 11">
          <a:extLst>
            <a:ext uri="{FF2B5EF4-FFF2-40B4-BE49-F238E27FC236}">
              <a16:creationId xmlns:a16="http://schemas.microsoft.com/office/drawing/2014/main" id="{FD71CC25-E911-47B4-AF1E-F32B730BD745}"/>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13" name="ZoneTexte 12">
          <a:extLst>
            <a:ext uri="{FF2B5EF4-FFF2-40B4-BE49-F238E27FC236}">
              <a16:creationId xmlns:a16="http://schemas.microsoft.com/office/drawing/2014/main" id="{0D7DEFCA-354A-491D-BB81-F269C345755C}"/>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14" name="ZoneTexte 13">
          <a:extLst>
            <a:ext uri="{FF2B5EF4-FFF2-40B4-BE49-F238E27FC236}">
              <a16:creationId xmlns:a16="http://schemas.microsoft.com/office/drawing/2014/main" id="{61676C12-441E-4704-A98B-967ED2585D78}"/>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15" name="ZoneTexte 14">
          <a:extLst>
            <a:ext uri="{FF2B5EF4-FFF2-40B4-BE49-F238E27FC236}">
              <a16:creationId xmlns:a16="http://schemas.microsoft.com/office/drawing/2014/main" id="{155C3EB7-9631-4945-A7EC-E2129D016BEC}"/>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16" name="ZoneTexte 15">
          <a:extLst>
            <a:ext uri="{FF2B5EF4-FFF2-40B4-BE49-F238E27FC236}">
              <a16:creationId xmlns:a16="http://schemas.microsoft.com/office/drawing/2014/main" id="{968C8E56-F472-41B8-B412-C4A5AB65BC50}"/>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17" name="ZoneTexte 16">
          <a:extLst>
            <a:ext uri="{FF2B5EF4-FFF2-40B4-BE49-F238E27FC236}">
              <a16:creationId xmlns:a16="http://schemas.microsoft.com/office/drawing/2014/main" id="{33B6F8A4-8DD8-4619-B79C-5226DBF836D1}"/>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18" name="ZoneTexte 17">
          <a:extLst>
            <a:ext uri="{FF2B5EF4-FFF2-40B4-BE49-F238E27FC236}">
              <a16:creationId xmlns:a16="http://schemas.microsoft.com/office/drawing/2014/main" id="{07CA39FC-5860-4975-A4AD-C944E8A896A0}"/>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19" name="ZoneTexte 18">
          <a:extLst>
            <a:ext uri="{FF2B5EF4-FFF2-40B4-BE49-F238E27FC236}">
              <a16:creationId xmlns:a16="http://schemas.microsoft.com/office/drawing/2014/main" id="{FF08DEB7-DD9C-4347-9ABB-F758EDBD1524}"/>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0</xdr:rowOff>
    </xdr:from>
    <xdr:ext cx="65" cy="172227"/>
    <xdr:sp macro="" textlink="">
      <xdr:nvSpPr>
        <xdr:cNvPr id="20" name="ZoneTexte 19">
          <a:extLst>
            <a:ext uri="{FF2B5EF4-FFF2-40B4-BE49-F238E27FC236}">
              <a16:creationId xmlns:a16="http://schemas.microsoft.com/office/drawing/2014/main" id="{F2E31711-A5A8-41FF-A349-2BE327E66468}"/>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0</xdr:rowOff>
    </xdr:from>
    <xdr:ext cx="65" cy="172227"/>
    <xdr:sp macro="" textlink="">
      <xdr:nvSpPr>
        <xdr:cNvPr id="21" name="ZoneTexte 20">
          <a:extLst>
            <a:ext uri="{FF2B5EF4-FFF2-40B4-BE49-F238E27FC236}">
              <a16:creationId xmlns:a16="http://schemas.microsoft.com/office/drawing/2014/main" id="{63E3C230-CC1E-4F12-90F9-4942090C6F7F}"/>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0</xdr:rowOff>
    </xdr:from>
    <xdr:ext cx="65" cy="172227"/>
    <xdr:sp macro="" textlink="">
      <xdr:nvSpPr>
        <xdr:cNvPr id="22" name="ZoneTexte 21">
          <a:extLst>
            <a:ext uri="{FF2B5EF4-FFF2-40B4-BE49-F238E27FC236}">
              <a16:creationId xmlns:a16="http://schemas.microsoft.com/office/drawing/2014/main" id="{0CB89148-4BC8-4FD3-99CD-954078808C66}"/>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23" name="ZoneTexte 22">
          <a:extLst>
            <a:ext uri="{FF2B5EF4-FFF2-40B4-BE49-F238E27FC236}">
              <a16:creationId xmlns:a16="http://schemas.microsoft.com/office/drawing/2014/main" id="{07F22896-202E-4944-8FEA-D627B1DBC2FE}"/>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0</xdr:rowOff>
    </xdr:from>
    <xdr:ext cx="65" cy="172227"/>
    <xdr:sp macro="" textlink="">
      <xdr:nvSpPr>
        <xdr:cNvPr id="24" name="ZoneTexte 23">
          <a:extLst>
            <a:ext uri="{FF2B5EF4-FFF2-40B4-BE49-F238E27FC236}">
              <a16:creationId xmlns:a16="http://schemas.microsoft.com/office/drawing/2014/main" id="{17C4EE61-9259-4B55-BAFD-336AE43974DF}"/>
            </a:ext>
          </a:extLst>
        </xdr:cNvPr>
        <xdr:cNvSpPr txBox="1"/>
      </xdr:nvSpPr>
      <xdr:spPr>
        <a:xfrm>
          <a:off x="20345400"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25" name="ZoneTexte 24">
          <a:extLst>
            <a:ext uri="{FF2B5EF4-FFF2-40B4-BE49-F238E27FC236}">
              <a16:creationId xmlns:a16="http://schemas.microsoft.com/office/drawing/2014/main" id="{CE552924-F398-4096-B231-F441040BB0CE}"/>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26" name="ZoneTexte 25">
          <a:extLst>
            <a:ext uri="{FF2B5EF4-FFF2-40B4-BE49-F238E27FC236}">
              <a16:creationId xmlns:a16="http://schemas.microsoft.com/office/drawing/2014/main" id="{422B6381-7AD7-48DE-B477-065505E4BBD0}"/>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27" name="ZoneTexte 26">
          <a:extLst>
            <a:ext uri="{FF2B5EF4-FFF2-40B4-BE49-F238E27FC236}">
              <a16:creationId xmlns:a16="http://schemas.microsoft.com/office/drawing/2014/main" id="{ED5A87F6-4A87-4C42-8910-41195D257A9B}"/>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28" name="ZoneTexte 27">
          <a:extLst>
            <a:ext uri="{FF2B5EF4-FFF2-40B4-BE49-F238E27FC236}">
              <a16:creationId xmlns:a16="http://schemas.microsoft.com/office/drawing/2014/main" id="{768878B0-02F5-4294-88B0-C49F08A67160}"/>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29" name="ZoneTexte 28">
          <a:extLst>
            <a:ext uri="{FF2B5EF4-FFF2-40B4-BE49-F238E27FC236}">
              <a16:creationId xmlns:a16="http://schemas.microsoft.com/office/drawing/2014/main" id="{7264872A-EFBB-496F-B783-6D6A94E6A613}"/>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0" name="ZoneTexte 29">
          <a:extLst>
            <a:ext uri="{FF2B5EF4-FFF2-40B4-BE49-F238E27FC236}">
              <a16:creationId xmlns:a16="http://schemas.microsoft.com/office/drawing/2014/main" id="{5AE010CE-63BE-4DEE-8E1D-EBCFF0234463}"/>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1" name="ZoneTexte 30">
          <a:extLst>
            <a:ext uri="{FF2B5EF4-FFF2-40B4-BE49-F238E27FC236}">
              <a16:creationId xmlns:a16="http://schemas.microsoft.com/office/drawing/2014/main" id="{2D56281F-CCBB-4E6A-BCC7-3AA2879F0E1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2" name="ZoneTexte 31">
          <a:extLst>
            <a:ext uri="{FF2B5EF4-FFF2-40B4-BE49-F238E27FC236}">
              <a16:creationId xmlns:a16="http://schemas.microsoft.com/office/drawing/2014/main" id="{99446C39-0991-4A50-8E76-38C5E2ABADEB}"/>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33" name="ZoneTexte 32">
          <a:extLst>
            <a:ext uri="{FF2B5EF4-FFF2-40B4-BE49-F238E27FC236}">
              <a16:creationId xmlns:a16="http://schemas.microsoft.com/office/drawing/2014/main" id="{F72831B5-79DC-4246-82B8-74A20143AB46}"/>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34" name="ZoneTexte 33">
          <a:extLst>
            <a:ext uri="{FF2B5EF4-FFF2-40B4-BE49-F238E27FC236}">
              <a16:creationId xmlns:a16="http://schemas.microsoft.com/office/drawing/2014/main" id="{B91441C7-6803-44DF-BC64-D601D2E7B95C}"/>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35" name="ZoneTexte 34">
          <a:extLst>
            <a:ext uri="{FF2B5EF4-FFF2-40B4-BE49-F238E27FC236}">
              <a16:creationId xmlns:a16="http://schemas.microsoft.com/office/drawing/2014/main" id="{C4F8CAB2-B6C3-4A9A-B281-AD056670E158}"/>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6" name="ZoneTexte 35">
          <a:extLst>
            <a:ext uri="{FF2B5EF4-FFF2-40B4-BE49-F238E27FC236}">
              <a16:creationId xmlns:a16="http://schemas.microsoft.com/office/drawing/2014/main" id="{F83AA311-9512-4A17-A94D-58C38B9510D2}"/>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7" name="ZoneTexte 36">
          <a:extLst>
            <a:ext uri="{FF2B5EF4-FFF2-40B4-BE49-F238E27FC236}">
              <a16:creationId xmlns:a16="http://schemas.microsoft.com/office/drawing/2014/main" id="{3F2A3F5E-D9BC-410B-8094-C1E2AF22C08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38" name="ZoneTexte 37">
          <a:extLst>
            <a:ext uri="{FF2B5EF4-FFF2-40B4-BE49-F238E27FC236}">
              <a16:creationId xmlns:a16="http://schemas.microsoft.com/office/drawing/2014/main" id="{14FF2A98-05A5-484B-AD4B-243E35DA65D6}"/>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39" name="ZoneTexte 38">
          <a:extLst>
            <a:ext uri="{FF2B5EF4-FFF2-40B4-BE49-F238E27FC236}">
              <a16:creationId xmlns:a16="http://schemas.microsoft.com/office/drawing/2014/main" id="{B381CC33-85A3-4707-BEBD-D646251561BA}"/>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0</xdr:rowOff>
    </xdr:from>
    <xdr:ext cx="65" cy="172227"/>
    <xdr:sp macro="" textlink="">
      <xdr:nvSpPr>
        <xdr:cNvPr id="40" name="ZoneTexte 39">
          <a:extLst>
            <a:ext uri="{FF2B5EF4-FFF2-40B4-BE49-F238E27FC236}">
              <a16:creationId xmlns:a16="http://schemas.microsoft.com/office/drawing/2014/main" id="{EBBD6B76-B2F9-4F45-8587-FEA37F045926}"/>
            </a:ext>
          </a:extLst>
        </xdr:cNvPr>
        <xdr:cNvSpPr txBox="1"/>
      </xdr:nvSpPr>
      <xdr:spPr>
        <a:xfrm>
          <a:off x="20345400" y="9182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27</xdr:row>
      <xdr:rowOff>128587</xdr:rowOff>
    </xdr:from>
    <xdr:ext cx="65" cy="172227"/>
    <xdr:sp macro="" textlink="">
      <xdr:nvSpPr>
        <xdr:cNvPr id="41" name="ZoneTexte 40">
          <a:extLst>
            <a:ext uri="{FF2B5EF4-FFF2-40B4-BE49-F238E27FC236}">
              <a16:creationId xmlns:a16="http://schemas.microsoft.com/office/drawing/2014/main" id="{6F2DE950-C570-4FEA-A742-A63D8F451174}"/>
            </a:ext>
          </a:extLst>
        </xdr:cNvPr>
        <xdr:cNvSpPr txBox="1"/>
      </xdr:nvSpPr>
      <xdr:spPr>
        <a:xfrm>
          <a:off x="20345400"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2" name="ZoneTexte 41">
          <a:extLst>
            <a:ext uri="{FF2B5EF4-FFF2-40B4-BE49-F238E27FC236}">
              <a16:creationId xmlns:a16="http://schemas.microsoft.com/office/drawing/2014/main" id="{966F3E66-453A-41D3-A6C0-350CCAEC76DC}"/>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3" name="ZoneTexte 42">
          <a:extLst>
            <a:ext uri="{FF2B5EF4-FFF2-40B4-BE49-F238E27FC236}">
              <a16:creationId xmlns:a16="http://schemas.microsoft.com/office/drawing/2014/main" id="{1024900E-0678-4E87-93C9-356921ABB1B5}"/>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4" name="ZoneTexte 43">
          <a:extLst>
            <a:ext uri="{FF2B5EF4-FFF2-40B4-BE49-F238E27FC236}">
              <a16:creationId xmlns:a16="http://schemas.microsoft.com/office/drawing/2014/main" id="{377FBBDE-4212-4FC0-8DAF-4A1454794A10}"/>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5" name="ZoneTexte 44">
          <a:extLst>
            <a:ext uri="{FF2B5EF4-FFF2-40B4-BE49-F238E27FC236}">
              <a16:creationId xmlns:a16="http://schemas.microsoft.com/office/drawing/2014/main" id="{9CF99239-B24C-4CC4-AC0D-70988E50543A}"/>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6" name="ZoneTexte 45">
          <a:extLst>
            <a:ext uri="{FF2B5EF4-FFF2-40B4-BE49-F238E27FC236}">
              <a16:creationId xmlns:a16="http://schemas.microsoft.com/office/drawing/2014/main" id="{479E504F-B440-46A4-A2B1-B36EC335D3A0}"/>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7" name="ZoneTexte 46">
          <a:extLst>
            <a:ext uri="{FF2B5EF4-FFF2-40B4-BE49-F238E27FC236}">
              <a16:creationId xmlns:a16="http://schemas.microsoft.com/office/drawing/2014/main" id="{F94F837E-A4B3-43E1-9536-99A048E0F3C7}"/>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8" name="ZoneTexte 47">
          <a:extLst>
            <a:ext uri="{FF2B5EF4-FFF2-40B4-BE49-F238E27FC236}">
              <a16:creationId xmlns:a16="http://schemas.microsoft.com/office/drawing/2014/main" id="{980EF741-C730-4436-901B-189245711213}"/>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26</xdr:row>
      <xdr:rowOff>128587</xdr:rowOff>
    </xdr:from>
    <xdr:ext cx="65" cy="172227"/>
    <xdr:sp macro="" textlink="">
      <xdr:nvSpPr>
        <xdr:cNvPr id="49" name="ZoneTexte 48">
          <a:extLst>
            <a:ext uri="{FF2B5EF4-FFF2-40B4-BE49-F238E27FC236}">
              <a16:creationId xmlns:a16="http://schemas.microsoft.com/office/drawing/2014/main" id="{E9F781BA-3E27-4729-88CC-73E1CAA3CB31}"/>
            </a:ext>
          </a:extLst>
        </xdr:cNvPr>
        <xdr:cNvSpPr txBox="1"/>
      </xdr:nvSpPr>
      <xdr:spPr>
        <a:xfrm>
          <a:off x="20345400"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50" name="ZoneTexte 49">
          <a:extLst>
            <a:ext uri="{FF2B5EF4-FFF2-40B4-BE49-F238E27FC236}">
              <a16:creationId xmlns:a16="http://schemas.microsoft.com/office/drawing/2014/main" id="{A7F6002D-05EB-4676-BA9D-6ECA50371E2D}"/>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51" name="ZoneTexte 50">
          <a:extLst>
            <a:ext uri="{FF2B5EF4-FFF2-40B4-BE49-F238E27FC236}">
              <a16:creationId xmlns:a16="http://schemas.microsoft.com/office/drawing/2014/main" id="{2150FA21-3D46-43A4-B79A-39601E5790FB}"/>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52" name="ZoneTexte 51">
          <a:extLst>
            <a:ext uri="{FF2B5EF4-FFF2-40B4-BE49-F238E27FC236}">
              <a16:creationId xmlns:a16="http://schemas.microsoft.com/office/drawing/2014/main" id="{86E43903-8774-45BD-80CC-97CB6FB32D7D}"/>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53" name="ZoneTexte 52">
          <a:extLst>
            <a:ext uri="{FF2B5EF4-FFF2-40B4-BE49-F238E27FC236}">
              <a16:creationId xmlns:a16="http://schemas.microsoft.com/office/drawing/2014/main" id="{7D355769-CE61-4F7E-9183-F561928A95A9}"/>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54" name="ZoneTexte 53">
          <a:extLst>
            <a:ext uri="{FF2B5EF4-FFF2-40B4-BE49-F238E27FC236}">
              <a16:creationId xmlns:a16="http://schemas.microsoft.com/office/drawing/2014/main" id="{EC04C338-B37D-452D-8516-E0929C3771E6}"/>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55" name="ZoneTexte 54">
          <a:extLst>
            <a:ext uri="{FF2B5EF4-FFF2-40B4-BE49-F238E27FC236}">
              <a16:creationId xmlns:a16="http://schemas.microsoft.com/office/drawing/2014/main" id="{636D88C5-3DEF-4399-9EB1-38504EBA26E7}"/>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56" name="ZoneTexte 55">
          <a:extLst>
            <a:ext uri="{FF2B5EF4-FFF2-40B4-BE49-F238E27FC236}">
              <a16:creationId xmlns:a16="http://schemas.microsoft.com/office/drawing/2014/main" id="{336D51E0-6C8D-4F5A-8AA1-ECB3FE1841FF}"/>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57" name="ZoneTexte 56">
          <a:extLst>
            <a:ext uri="{FF2B5EF4-FFF2-40B4-BE49-F238E27FC236}">
              <a16:creationId xmlns:a16="http://schemas.microsoft.com/office/drawing/2014/main" id="{4088A2AC-E70D-4170-AE1E-BC3DD7118B29}"/>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58" name="ZoneTexte 57">
          <a:extLst>
            <a:ext uri="{FF2B5EF4-FFF2-40B4-BE49-F238E27FC236}">
              <a16:creationId xmlns:a16="http://schemas.microsoft.com/office/drawing/2014/main" id="{54272D0D-ACE9-45A0-802B-BA78FEC8F9CE}"/>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59" name="ZoneTexte 58">
          <a:extLst>
            <a:ext uri="{FF2B5EF4-FFF2-40B4-BE49-F238E27FC236}">
              <a16:creationId xmlns:a16="http://schemas.microsoft.com/office/drawing/2014/main" id="{E5AF0AAC-F64B-48DB-9405-C53BD5E3F311}"/>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60" name="ZoneTexte 59">
          <a:extLst>
            <a:ext uri="{FF2B5EF4-FFF2-40B4-BE49-F238E27FC236}">
              <a16:creationId xmlns:a16="http://schemas.microsoft.com/office/drawing/2014/main" id="{7FC1E857-EC50-4382-8AA4-225DDC670DD2}"/>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61" name="ZoneTexte 60">
          <a:extLst>
            <a:ext uri="{FF2B5EF4-FFF2-40B4-BE49-F238E27FC236}">
              <a16:creationId xmlns:a16="http://schemas.microsoft.com/office/drawing/2014/main" id="{E1DCB73C-6333-4F67-8256-DFF4F8E5E57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62" name="ZoneTexte 61">
          <a:extLst>
            <a:ext uri="{FF2B5EF4-FFF2-40B4-BE49-F238E27FC236}">
              <a16:creationId xmlns:a16="http://schemas.microsoft.com/office/drawing/2014/main" id="{2C071369-CE58-47F3-BEBF-78C0389A3DD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63" name="ZoneTexte 62">
          <a:extLst>
            <a:ext uri="{FF2B5EF4-FFF2-40B4-BE49-F238E27FC236}">
              <a16:creationId xmlns:a16="http://schemas.microsoft.com/office/drawing/2014/main" id="{DC99A28F-CBC5-4CBB-B5C5-5755F2E8328E}"/>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64" name="ZoneTexte 63">
          <a:extLst>
            <a:ext uri="{FF2B5EF4-FFF2-40B4-BE49-F238E27FC236}">
              <a16:creationId xmlns:a16="http://schemas.microsoft.com/office/drawing/2014/main" id="{D10D2BA1-32FD-49C8-9CAA-DB37A64C49E2}"/>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65" name="ZoneTexte 64">
          <a:extLst>
            <a:ext uri="{FF2B5EF4-FFF2-40B4-BE49-F238E27FC236}">
              <a16:creationId xmlns:a16="http://schemas.microsoft.com/office/drawing/2014/main" id="{587766CF-A2DB-4D58-98D3-B9F24E544036}"/>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66" name="ZoneTexte 65">
          <a:extLst>
            <a:ext uri="{FF2B5EF4-FFF2-40B4-BE49-F238E27FC236}">
              <a16:creationId xmlns:a16="http://schemas.microsoft.com/office/drawing/2014/main" id="{F287FCC4-F364-44BE-A14E-D19EFEEAD31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67" name="ZoneTexte 66">
          <a:extLst>
            <a:ext uri="{FF2B5EF4-FFF2-40B4-BE49-F238E27FC236}">
              <a16:creationId xmlns:a16="http://schemas.microsoft.com/office/drawing/2014/main" id="{F689EB46-1111-4295-B9A5-6B9564668ABB}"/>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0</xdr:rowOff>
    </xdr:from>
    <xdr:ext cx="65" cy="172227"/>
    <xdr:sp macro="" textlink="">
      <xdr:nvSpPr>
        <xdr:cNvPr id="68" name="ZoneTexte 67">
          <a:extLst>
            <a:ext uri="{FF2B5EF4-FFF2-40B4-BE49-F238E27FC236}">
              <a16:creationId xmlns:a16="http://schemas.microsoft.com/office/drawing/2014/main" id="{13F88C6D-52F1-4357-BB3E-8568327F3CA5}"/>
            </a:ext>
          </a:extLst>
        </xdr:cNvPr>
        <xdr:cNvSpPr txBox="1"/>
      </xdr:nvSpPr>
      <xdr:spPr>
        <a:xfrm>
          <a:off x="15430500" y="2360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0</xdr:rowOff>
    </xdr:from>
    <xdr:ext cx="65" cy="172227"/>
    <xdr:sp macro="" textlink="">
      <xdr:nvSpPr>
        <xdr:cNvPr id="69" name="ZoneTexte 68">
          <a:extLst>
            <a:ext uri="{FF2B5EF4-FFF2-40B4-BE49-F238E27FC236}">
              <a16:creationId xmlns:a16="http://schemas.microsoft.com/office/drawing/2014/main" id="{154F42B2-107D-477E-8FEF-616656EDCB76}"/>
            </a:ext>
          </a:extLst>
        </xdr:cNvPr>
        <xdr:cNvSpPr txBox="1"/>
      </xdr:nvSpPr>
      <xdr:spPr>
        <a:xfrm>
          <a:off x="15430500" y="2360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0</xdr:rowOff>
    </xdr:from>
    <xdr:ext cx="65" cy="172227"/>
    <xdr:sp macro="" textlink="">
      <xdr:nvSpPr>
        <xdr:cNvPr id="70" name="ZoneTexte 69">
          <a:extLst>
            <a:ext uri="{FF2B5EF4-FFF2-40B4-BE49-F238E27FC236}">
              <a16:creationId xmlns:a16="http://schemas.microsoft.com/office/drawing/2014/main" id="{91D18891-2E2F-4AC0-8BD3-73214E8C6B65}"/>
            </a:ext>
          </a:extLst>
        </xdr:cNvPr>
        <xdr:cNvSpPr txBox="1"/>
      </xdr:nvSpPr>
      <xdr:spPr>
        <a:xfrm>
          <a:off x="15430500" y="2360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71" name="ZoneTexte 70">
          <a:extLst>
            <a:ext uri="{FF2B5EF4-FFF2-40B4-BE49-F238E27FC236}">
              <a16:creationId xmlns:a16="http://schemas.microsoft.com/office/drawing/2014/main" id="{8CCF4893-D02A-4DF6-9869-0E9F0ECFD014}"/>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0</xdr:rowOff>
    </xdr:from>
    <xdr:ext cx="65" cy="172227"/>
    <xdr:sp macro="" textlink="">
      <xdr:nvSpPr>
        <xdr:cNvPr id="72" name="ZoneTexte 71">
          <a:extLst>
            <a:ext uri="{FF2B5EF4-FFF2-40B4-BE49-F238E27FC236}">
              <a16:creationId xmlns:a16="http://schemas.microsoft.com/office/drawing/2014/main" id="{4E8E1F5D-F0DD-41B3-B486-2E9A6E0A973B}"/>
            </a:ext>
          </a:extLst>
        </xdr:cNvPr>
        <xdr:cNvSpPr txBox="1"/>
      </xdr:nvSpPr>
      <xdr:spPr>
        <a:xfrm>
          <a:off x="15430500" y="2360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73" name="ZoneTexte 72">
          <a:extLst>
            <a:ext uri="{FF2B5EF4-FFF2-40B4-BE49-F238E27FC236}">
              <a16:creationId xmlns:a16="http://schemas.microsoft.com/office/drawing/2014/main" id="{776BE381-2C8E-464C-9907-2799337AAFD4}"/>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74" name="ZoneTexte 73">
          <a:extLst>
            <a:ext uri="{FF2B5EF4-FFF2-40B4-BE49-F238E27FC236}">
              <a16:creationId xmlns:a16="http://schemas.microsoft.com/office/drawing/2014/main" id="{BFEDC305-61A2-44B4-B1D6-FC0F107D205B}"/>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75" name="ZoneTexte 74">
          <a:extLst>
            <a:ext uri="{FF2B5EF4-FFF2-40B4-BE49-F238E27FC236}">
              <a16:creationId xmlns:a16="http://schemas.microsoft.com/office/drawing/2014/main" id="{7A4B6A9A-5E5F-4A85-9B1F-B65392530BF4}"/>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76" name="ZoneTexte 75">
          <a:extLst>
            <a:ext uri="{FF2B5EF4-FFF2-40B4-BE49-F238E27FC236}">
              <a16:creationId xmlns:a16="http://schemas.microsoft.com/office/drawing/2014/main" id="{A70201A0-9DE7-4DD0-9511-A9F19D556DE2}"/>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77" name="ZoneTexte 76">
          <a:extLst>
            <a:ext uri="{FF2B5EF4-FFF2-40B4-BE49-F238E27FC236}">
              <a16:creationId xmlns:a16="http://schemas.microsoft.com/office/drawing/2014/main" id="{60F2442D-B1D5-4EB6-ABF7-33935E2AE553}"/>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78" name="ZoneTexte 77">
          <a:extLst>
            <a:ext uri="{FF2B5EF4-FFF2-40B4-BE49-F238E27FC236}">
              <a16:creationId xmlns:a16="http://schemas.microsoft.com/office/drawing/2014/main" id="{79B3B62F-3062-4FC7-B30A-36B4EC4EF580}"/>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79" name="ZoneTexte 78">
          <a:extLst>
            <a:ext uri="{FF2B5EF4-FFF2-40B4-BE49-F238E27FC236}">
              <a16:creationId xmlns:a16="http://schemas.microsoft.com/office/drawing/2014/main" id="{59368760-7447-4C68-B78B-2CE82826D28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80" name="ZoneTexte 79">
          <a:extLst>
            <a:ext uri="{FF2B5EF4-FFF2-40B4-BE49-F238E27FC236}">
              <a16:creationId xmlns:a16="http://schemas.microsoft.com/office/drawing/2014/main" id="{01DEF793-3A51-4F98-A21E-9DA1DEEF028F}"/>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81" name="ZoneTexte 80">
          <a:extLst>
            <a:ext uri="{FF2B5EF4-FFF2-40B4-BE49-F238E27FC236}">
              <a16:creationId xmlns:a16="http://schemas.microsoft.com/office/drawing/2014/main" id="{43036D9F-C757-4A9E-B46D-3D6308344C4B}"/>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82" name="ZoneTexte 81">
          <a:extLst>
            <a:ext uri="{FF2B5EF4-FFF2-40B4-BE49-F238E27FC236}">
              <a16:creationId xmlns:a16="http://schemas.microsoft.com/office/drawing/2014/main" id="{94FFDE54-D222-4934-AE2C-4658FEE2ACD3}"/>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83" name="ZoneTexte 82">
          <a:extLst>
            <a:ext uri="{FF2B5EF4-FFF2-40B4-BE49-F238E27FC236}">
              <a16:creationId xmlns:a16="http://schemas.microsoft.com/office/drawing/2014/main" id="{C47FFE61-E101-4220-B21A-1115D1EB3473}"/>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84" name="ZoneTexte 83">
          <a:extLst>
            <a:ext uri="{FF2B5EF4-FFF2-40B4-BE49-F238E27FC236}">
              <a16:creationId xmlns:a16="http://schemas.microsoft.com/office/drawing/2014/main" id="{9C443359-7748-4524-BA23-344D241FF246}"/>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85" name="ZoneTexte 84">
          <a:extLst>
            <a:ext uri="{FF2B5EF4-FFF2-40B4-BE49-F238E27FC236}">
              <a16:creationId xmlns:a16="http://schemas.microsoft.com/office/drawing/2014/main" id="{62B558DB-4633-4BD8-867A-DC66897D576B}"/>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86" name="ZoneTexte 85">
          <a:extLst>
            <a:ext uri="{FF2B5EF4-FFF2-40B4-BE49-F238E27FC236}">
              <a16:creationId xmlns:a16="http://schemas.microsoft.com/office/drawing/2014/main" id="{6217834E-6C7D-4631-96CE-DBC3E9A7596A}"/>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87" name="ZoneTexte 86">
          <a:extLst>
            <a:ext uri="{FF2B5EF4-FFF2-40B4-BE49-F238E27FC236}">
              <a16:creationId xmlns:a16="http://schemas.microsoft.com/office/drawing/2014/main" id="{4BF417B2-5FB4-4480-A03C-7A34114C1C24}"/>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0</xdr:rowOff>
    </xdr:from>
    <xdr:ext cx="65" cy="172227"/>
    <xdr:sp macro="" textlink="">
      <xdr:nvSpPr>
        <xdr:cNvPr id="88" name="ZoneTexte 87">
          <a:extLst>
            <a:ext uri="{FF2B5EF4-FFF2-40B4-BE49-F238E27FC236}">
              <a16:creationId xmlns:a16="http://schemas.microsoft.com/office/drawing/2014/main" id="{714E1ABA-7129-40B4-8E47-9C7FF214B0DC}"/>
            </a:ext>
          </a:extLst>
        </xdr:cNvPr>
        <xdr:cNvSpPr txBox="1"/>
      </xdr:nvSpPr>
      <xdr:spPr>
        <a:xfrm>
          <a:off x="15430500" y="2336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88</xdr:row>
      <xdr:rowOff>128587</xdr:rowOff>
    </xdr:from>
    <xdr:ext cx="65" cy="172227"/>
    <xdr:sp macro="" textlink="">
      <xdr:nvSpPr>
        <xdr:cNvPr id="89" name="ZoneTexte 88">
          <a:extLst>
            <a:ext uri="{FF2B5EF4-FFF2-40B4-BE49-F238E27FC236}">
              <a16:creationId xmlns:a16="http://schemas.microsoft.com/office/drawing/2014/main" id="{E3752CDE-F3BD-4624-8E11-0FB5C8C4E0E3}"/>
            </a:ext>
          </a:extLst>
        </xdr:cNvPr>
        <xdr:cNvSpPr txBox="1"/>
      </xdr:nvSpPr>
      <xdr:spPr>
        <a:xfrm>
          <a:off x="15430500" y="237315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0" name="ZoneTexte 89">
          <a:extLst>
            <a:ext uri="{FF2B5EF4-FFF2-40B4-BE49-F238E27FC236}">
              <a16:creationId xmlns:a16="http://schemas.microsoft.com/office/drawing/2014/main" id="{1921BA70-13B2-4273-A98D-D1A8669B2CD1}"/>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1" name="ZoneTexte 90">
          <a:extLst>
            <a:ext uri="{FF2B5EF4-FFF2-40B4-BE49-F238E27FC236}">
              <a16:creationId xmlns:a16="http://schemas.microsoft.com/office/drawing/2014/main" id="{D51C1242-73BC-491E-9894-872D7FE16A7B}"/>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2" name="ZoneTexte 91">
          <a:extLst>
            <a:ext uri="{FF2B5EF4-FFF2-40B4-BE49-F238E27FC236}">
              <a16:creationId xmlns:a16="http://schemas.microsoft.com/office/drawing/2014/main" id="{1731C8F2-1E13-425F-95BD-17D4517C654A}"/>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3" name="ZoneTexte 92">
          <a:extLst>
            <a:ext uri="{FF2B5EF4-FFF2-40B4-BE49-F238E27FC236}">
              <a16:creationId xmlns:a16="http://schemas.microsoft.com/office/drawing/2014/main" id="{86C34D6F-0EF6-40E2-A0AD-B6792341C8B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4" name="ZoneTexte 93">
          <a:extLst>
            <a:ext uri="{FF2B5EF4-FFF2-40B4-BE49-F238E27FC236}">
              <a16:creationId xmlns:a16="http://schemas.microsoft.com/office/drawing/2014/main" id="{DD5AEC56-6FFE-43D6-851E-4B461A29E1C5}"/>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5" name="ZoneTexte 94">
          <a:extLst>
            <a:ext uri="{FF2B5EF4-FFF2-40B4-BE49-F238E27FC236}">
              <a16:creationId xmlns:a16="http://schemas.microsoft.com/office/drawing/2014/main" id="{89679621-2F78-46A3-8203-5EDA2B938923}"/>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6" name="ZoneTexte 95">
          <a:extLst>
            <a:ext uri="{FF2B5EF4-FFF2-40B4-BE49-F238E27FC236}">
              <a16:creationId xmlns:a16="http://schemas.microsoft.com/office/drawing/2014/main" id="{8E78CB5A-F1FC-43C5-8D2A-4D147625C37C}"/>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20</xdr:col>
      <xdr:colOff>0</xdr:colOff>
      <xdr:row>87</xdr:row>
      <xdr:rowOff>128587</xdr:rowOff>
    </xdr:from>
    <xdr:ext cx="65" cy="172227"/>
    <xdr:sp macro="" textlink="">
      <xdr:nvSpPr>
        <xdr:cNvPr id="97" name="ZoneTexte 96">
          <a:extLst>
            <a:ext uri="{FF2B5EF4-FFF2-40B4-BE49-F238E27FC236}">
              <a16:creationId xmlns:a16="http://schemas.microsoft.com/office/drawing/2014/main" id="{FCBC35F2-B1E5-4D34-A17C-A17C19D0CE40}"/>
            </a:ext>
          </a:extLst>
        </xdr:cNvPr>
        <xdr:cNvSpPr txBox="1"/>
      </xdr:nvSpPr>
      <xdr:spPr>
        <a:xfrm>
          <a:off x="15430500" y="2349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98" name="ZoneTexte 97">
          <a:extLst>
            <a:ext uri="{FF2B5EF4-FFF2-40B4-BE49-F238E27FC236}">
              <a16:creationId xmlns:a16="http://schemas.microsoft.com/office/drawing/2014/main" id="{98BAA9F8-BD74-4A3B-A745-1D6EB127C433}"/>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99" name="ZoneTexte 98">
          <a:extLst>
            <a:ext uri="{FF2B5EF4-FFF2-40B4-BE49-F238E27FC236}">
              <a16:creationId xmlns:a16="http://schemas.microsoft.com/office/drawing/2014/main" id="{C4FBB0D2-B20F-4D72-A3E4-DB54E5600CE8}"/>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00" name="ZoneTexte 99">
          <a:extLst>
            <a:ext uri="{FF2B5EF4-FFF2-40B4-BE49-F238E27FC236}">
              <a16:creationId xmlns:a16="http://schemas.microsoft.com/office/drawing/2014/main" id="{B93D0031-7F0D-479E-86AF-758CEF7F7365}"/>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01" name="ZoneTexte 100">
          <a:extLst>
            <a:ext uri="{FF2B5EF4-FFF2-40B4-BE49-F238E27FC236}">
              <a16:creationId xmlns:a16="http://schemas.microsoft.com/office/drawing/2014/main" id="{151F35E6-13F3-4B78-9BD5-392915B49F02}"/>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02" name="ZoneTexte 101">
          <a:extLst>
            <a:ext uri="{FF2B5EF4-FFF2-40B4-BE49-F238E27FC236}">
              <a16:creationId xmlns:a16="http://schemas.microsoft.com/office/drawing/2014/main" id="{A5679808-5B0A-4C99-9CED-EFD608C18CDE}"/>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03" name="ZoneTexte 102">
          <a:extLst>
            <a:ext uri="{FF2B5EF4-FFF2-40B4-BE49-F238E27FC236}">
              <a16:creationId xmlns:a16="http://schemas.microsoft.com/office/drawing/2014/main" id="{270F35A1-E774-4C68-9728-B57A53298630}"/>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04" name="ZoneTexte 103">
          <a:extLst>
            <a:ext uri="{FF2B5EF4-FFF2-40B4-BE49-F238E27FC236}">
              <a16:creationId xmlns:a16="http://schemas.microsoft.com/office/drawing/2014/main" id="{9455F58F-2354-434F-8CAB-37BED6FE1B7F}"/>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05" name="ZoneTexte 104">
          <a:extLst>
            <a:ext uri="{FF2B5EF4-FFF2-40B4-BE49-F238E27FC236}">
              <a16:creationId xmlns:a16="http://schemas.microsoft.com/office/drawing/2014/main" id="{38E107AB-33EB-4700-A41D-89CCFBFF6738}"/>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06" name="ZoneTexte 105">
          <a:extLst>
            <a:ext uri="{FF2B5EF4-FFF2-40B4-BE49-F238E27FC236}">
              <a16:creationId xmlns:a16="http://schemas.microsoft.com/office/drawing/2014/main" id="{463488B9-64AB-4385-B131-6AF2EBD7CD9F}"/>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07" name="ZoneTexte 106">
          <a:extLst>
            <a:ext uri="{FF2B5EF4-FFF2-40B4-BE49-F238E27FC236}">
              <a16:creationId xmlns:a16="http://schemas.microsoft.com/office/drawing/2014/main" id="{BF62C307-604D-4C1C-9412-405B66FF39D1}"/>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08" name="ZoneTexte 107">
          <a:extLst>
            <a:ext uri="{FF2B5EF4-FFF2-40B4-BE49-F238E27FC236}">
              <a16:creationId xmlns:a16="http://schemas.microsoft.com/office/drawing/2014/main" id="{B85A158F-2B85-4759-968F-F352297930A5}"/>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09" name="ZoneTexte 108">
          <a:extLst>
            <a:ext uri="{FF2B5EF4-FFF2-40B4-BE49-F238E27FC236}">
              <a16:creationId xmlns:a16="http://schemas.microsoft.com/office/drawing/2014/main" id="{53CC4AB5-297F-45BE-B2A7-94CE241A264C}"/>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10" name="ZoneTexte 109">
          <a:extLst>
            <a:ext uri="{FF2B5EF4-FFF2-40B4-BE49-F238E27FC236}">
              <a16:creationId xmlns:a16="http://schemas.microsoft.com/office/drawing/2014/main" id="{244CE17B-5F54-44AF-B8D5-034FED355CDC}"/>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11" name="ZoneTexte 110">
          <a:extLst>
            <a:ext uri="{FF2B5EF4-FFF2-40B4-BE49-F238E27FC236}">
              <a16:creationId xmlns:a16="http://schemas.microsoft.com/office/drawing/2014/main" id="{C44D0DA6-357B-4021-92A3-F75616567008}"/>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12" name="ZoneTexte 111">
          <a:extLst>
            <a:ext uri="{FF2B5EF4-FFF2-40B4-BE49-F238E27FC236}">
              <a16:creationId xmlns:a16="http://schemas.microsoft.com/office/drawing/2014/main" id="{9B82DCD9-4F3D-4D9B-AD4B-03A3832D7A3B}"/>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13" name="ZoneTexte 112">
          <a:extLst>
            <a:ext uri="{FF2B5EF4-FFF2-40B4-BE49-F238E27FC236}">
              <a16:creationId xmlns:a16="http://schemas.microsoft.com/office/drawing/2014/main" id="{6E4E6763-C5EE-48FC-92FC-ED1ECCCB6C64}"/>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14" name="ZoneTexte 113">
          <a:extLst>
            <a:ext uri="{FF2B5EF4-FFF2-40B4-BE49-F238E27FC236}">
              <a16:creationId xmlns:a16="http://schemas.microsoft.com/office/drawing/2014/main" id="{1E9BAEB6-6CE5-432A-881A-DB95FDD4A05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15" name="ZoneTexte 114">
          <a:extLst>
            <a:ext uri="{FF2B5EF4-FFF2-40B4-BE49-F238E27FC236}">
              <a16:creationId xmlns:a16="http://schemas.microsoft.com/office/drawing/2014/main" id="{3D56B4E5-0DEE-4452-910C-54F58ABA200A}"/>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0</xdr:rowOff>
    </xdr:from>
    <xdr:ext cx="65" cy="172227"/>
    <xdr:sp macro="" textlink="">
      <xdr:nvSpPr>
        <xdr:cNvPr id="116" name="ZoneTexte 115">
          <a:extLst>
            <a:ext uri="{FF2B5EF4-FFF2-40B4-BE49-F238E27FC236}">
              <a16:creationId xmlns:a16="http://schemas.microsoft.com/office/drawing/2014/main" id="{42D55E04-B7B5-4C8F-BAC7-F4C3C8C7CEC3}"/>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0</xdr:rowOff>
    </xdr:from>
    <xdr:ext cx="65" cy="172227"/>
    <xdr:sp macro="" textlink="">
      <xdr:nvSpPr>
        <xdr:cNvPr id="117" name="ZoneTexte 116">
          <a:extLst>
            <a:ext uri="{FF2B5EF4-FFF2-40B4-BE49-F238E27FC236}">
              <a16:creationId xmlns:a16="http://schemas.microsoft.com/office/drawing/2014/main" id="{19A1A520-31BD-44AF-98C2-044B3AAFAD0E}"/>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0</xdr:rowOff>
    </xdr:from>
    <xdr:ext cx="65" cy="172227"/>
    <xdr:sp macro="" textlink="">
      <xdr:nvSpPr>
        <xdr:cNvPr id="118" name="ZoneTexte 117">
          <a:extLst>
            <a:ext uri="{FF2B5EF4-FFF2-40B4-BE49-F238E27FC236}">
              <a16:creationId xmlns:a16="http://schemas.microsoft.com/office/drawing/2014/main" id="{DFACAEF4-4E37-4D4A-BF5A-46DD52E9B946}"/>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19" name="ZoneTexte 118">
          <a:extLst>
            <a:ext uri="{FF2B5EF4-FFF2-40B4-BE49-F238E27FC236}">
              <a16:creationId xmlns:a16="http://schemas.microsoft.com/office/drawing/2014/main" id="{DE7BAA04-CB9D-4C5F-9FAF-7A7B7560AEC1}"/>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0</xdr:rowOff>
    </xdr:from>
    <xdr:ext cx="65" cy="172227"/>
    <xdr:sp macro="" textlink="">
      <xdr:nvSpPr>
        <xdr:cNvPr id="120" name="ZoneTexte 119">
          <a:extLst>
            <a:ext uri="{FF2B5EF4-FFF2-40B4-BE49-F238E27FC236}">
              <a16:creationId xmlns:a16="http://schemas.microsoft.com/office/drawing/2014/main" id="{EDD35280-F80B-4A74-9D68-A0E0ADB0EFF9}"/>
            </a:ext>
          </a:extLst>
        </xdr:cNvPr>
        <xdr:cNvSpPr txBox="1"/>
      </xdr:nvSpPr>
      <xdr:spPr>
        <a:xfrm>
          <a:off x="16278225" y="9658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21" name="ZoneTexte 120">
          <a:extLst>
            <a:ext uri="{FF2B5EF4-FFF2-40B4-BE49-F238E27FC236}">
              <a16:creationId xmlns:a16="http://schemas.microsoft.com/office/drawing/2014/main" id="{0A12BC53-5564-4AD0-B030-1C73F08416D9}"/>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22" name="ZoneTexte 121">
          <a:extLst>
            <a:ext uri="{FF2B5EF4-FFF2-40B4-BE49-F238E27FC236}">
              <a16:creationId xmlns:a16="http://schemas.microsoft.com/office/drawing/2014/main" id="{856EAA03-6D10-48DD-BC39-E190F5A2EF92}"/>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23" name="ZoneTexte 122">
          <a:extLst>
            <a:ext uri="{FF2B5EF4-FFF2-40B4-BE49-F238E27FC236}">
              <a16:creationId xmlns:a16="http://schemas.microsoft.com/office/drawing/2014/main" id="{233B6D9E-50A9-436D-92A3-4E6DB1AFEEFB}"/>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24" name="ZoneTexte 123">
          <a:extLst>
            <a:ext uri="{FF2B5EF4-FFF2-40B4-BE49-F238E27FC236}">
              <a16:creationId xmlns:a16="http://schemas.microsoft.com/office/drawing/2014/main" id="{3F4015C9-19EA-4E2A-916F-E97131B2BF62}"/>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25" name="ZoneTexte 124">
          <a:extLst>
            <a:ext uri="{FF2B5EF4-FFF2-40B4-BE49-F238E27FC236}">
              <a16:creationId xmlns:a16="http://schemas.microsoft.com/office/drawing/2014/main" id="{45ACAA53-4C37-4357-B4C7-9531F130D1D6}"/>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26" name="ZoneTexte 125">
          <a:extLst>
            <a:ext uri="{FF2B5EF4-FFF2-40B4-BE49-F238E27FC236}">
              <a16:creationId xmlns:a16="http://schemas.microsoft.com/office/drawing/2014/main" id="{84030409-0CAE-483C-8752-B55C5058C234}"/>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27" name="ZoneTexte 126">
          <a:extLst>
            <a:ext uri="{FF2B5EF4-FFF2-40B4-BE49-F238E27FC236}">
              <a16:creationId xmlns:a16="http://schemas.microsoft.com/office/drawing/2014/main" id="{2A080FB7-7C47-4696-8C82-E7CD669497A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28" name="ZoneTexte 127">
          <a:extLst>
            <a:ext uri="{FF2B5EF4-FFF2-40B4-BE49-F238E27FC236}">
              <a16:creationId xmlns:a16="http://schemas.microsoft.com/office/drawing/2014/main" id="{C8A8FC75-A46C-430D-A592-8E4ADE8FA50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29" name="ZoneTexte 128">
          <a:extLst>
            <a:ext uri="{FF2B5EF4-FFF2-40B4-BE49-F238E27FC236}">
              <a16:creationId xmlns:a16="http://schemas.microsoft.com/office/drawing/2014/main" id="{A1CA01ED-A1CE-46A7-98F7-40B2A745B9CE}"/>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30" name="ZoneTexte 129">
          <a:extLst>
            <a:ext uri="{FF2B5EF4-FFF2-40B4-BE49-F238E27FC236}">
              <a16:creationId xmlns:a16="http://schemas.microsoft.com/office/drawing/2014/main" id="{089AD592-D4BB-4CD9-8AD1-EB5A64507FFF}"/>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31" name="ZoneTexte 130">
          <a:extLst>
            <a:ext uri="{FF2B5EF4-FFF2-40B4-BE49-F238E27FC236}">
              <a16:creationId xmlns:a16="http://schemas.microsoft.com/office/drawing/2014/main" id="{ED2D349B-D917-468A-BF29-70BFC83C4DEA}"/>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32" name="ZoneTexte 131">
          <a:extLst>
            <a:ext uri="{FF2B5EF4-FFF2-40B4-BE49-F238E27FC236}">
              <a16:creationId xmlns:a16="http://schemas.microsoft.com/office/drawing/2014/main" id="{355AB08A-82DF-4CA2-B68F-328845F7C9F4}"/>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33" name="ZoneTexte 132">
          <a:extLst>
            <a:ext uri="{FF2B5EF4-FFF2-40B4-BE49-F238E27FC236}">
              <a16:creationId xmlns:a16="http://schemas.microsoft.com/office/drawing/2014/main" id="{49A6FF4D-51FA-4926-86E4-84CB1ADC262E}"/>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34" name="ZoneTexte 133">
          <a:extLst>
            <a:ext uri="{FF2B5EF4-FFF2-40B4-BE49-F238E27FC236}">
              <a16:creationId xmlns:a16="http://schemas.microsoft.com/office/drawing/2014/main" id="{01C1A720-CA43-49B6-84F8-9FFC41F3C2EB}"/>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35" name="ZoneTexte 134">
          <a:extLst>
            <a:ext uri="{FF2B5EF4-FFF2-40B4-BE49-F238E27FC236}">
              <a16:creationId xmlns:a16="http://schemas.microsoft.com/office/drawing/2014/main" id="{9366CF83-9879-49F7-B723-CC399526A1F9}"/>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0</xdr:rowOff>
    </xdr:from>
    <xdr:ext cx="65" cy="172227"/>
    <xdr:sp macro="" textlink="">
      <xdr:nvSpPr>
        <xdr:cNvPr id="136" name="ZoneTexte 135">
          <a:extLst>
            <a:ext uri="{FF2B5EF4-FFF2-40B4-BE49-F238E27FC236}">
              <a16:creationId xmlns:a16="http://schemas.microsoft.com/office/drawing/2014/main" id="{2482EF31-07BB-4485-8527-630357705BD9}"/>
            </a:ext>
          </a:extLst>
        </xdr:cNvPr>
        <xdr:cNvSpPr txBox="1"/>
      </xdr:nvSpPr>
      <xdr:spPr>
        <a:xfrm>
          <a:off x="16278225" y="9420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28</xdr:row>
      <xdr:rowOff>128587</xdr:rowOff>
    </xdr:from>
    <xdr:ext cx="65" cy="172227"/>
    <xdr:sp macro="" textlink="">
      <xdr:nvSpPr>
        <xdr:cNvPr id="137" name="ZoneTexte 136">
          <a:extLst>
            <a:ext uri="{FF2B5EF4-FFF2-40B4-BE49-F238E27FC236}">
              <a16:creationId xmlns:a16="http://schemas.microsoft.com/office/drawing/2014/main" id="{833A1C1C-DF25-4611-897D-9EFABB4AF707}"/>
            </a:ext>
          </a:extLst>
        </xdr:cNvPr>
        <xdr:cNvSpPr txBox="1"/>
      </xdr:nvSpPr>
      <xdr:spPr>
        <a:xfrm>
          <a:off x="16278225" y="9786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38" name="ZoneTexte 137">
          <a:extLst>
            <a:ext uri="{FF2B5EF4-FFF2-40B4-BE49-F238E27FC236}">
              <a16:creationId xmlns:a16="http://schemas.microsoft.com/office/drawing/2014/main" id="{8258AEC4-AA11-4F65-8D06-6741B619005A}"/>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39" name="ZoneTexte 138">
          <a:extLst>
            <a:ext uri="{FF2B5EF4-FFF2-40B4-BE49-F238E27FC236}">
              <a16:creationId xmlns:a16="http://schemas.microsoft.com/office/drawing/2014/main" id="{21FE1EEC-743B-409B-92C9-59F0050E1260}"/>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0" name="ZoneTexte 139">
          <a:extLst>
            <a:ext uri="{FF2B5EF4-FFF2-40B4-BE49-F238E27FC236}">
              <a16:creationId xmlns:a16="http://schemas.microsoft.com/office/drawing/2014/main" id="{C7947350-1E4A-42CD-9EFA-CCF6E06A140C}"/>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1" name="ZoneTexte 140">
          <a:extLst>
            <a:ext uri="{FF2B5EF4-FFF2-40B4-BE49-F238E27FC236}">
              <a16:creationId xmlns:a16="http://schemas.microsoft.com/office/drawing/2014/main" id="{713840B2-100D-4883-ABEF-1BC05A5C1A22}"/>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2" name="ZoneTexte 141">
          <a:extLst>
            <a:ext uri="{FF2B5EF4-FFF2-40B4-BE49-F238E27FC236}">
              <a16:creationId xmlns:a16="http://schemas.microsoft.com/office/drawing/2014/main" id="{F019B408-C088-4F71-846D-7C43A01C3561}"/>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3" name="ZoneTexte 142">
          <a:extLst>
            <a:ext uri="{FF2B5EF4-FFF2-40B4-BE49-F238E27FC236}">
              <a16:creationId xmlns:a16="http://schemas.microsoft.com/office/drawing/2014/main" id="{802DA24B-5E70-4D8D-BE20-00FC03777EE7}"/>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4" name="ZoneTexte 143">
          <a:extLst>
            <a:ext uri="{FF2B5EF4-FFF2-40B4-BE49-F238E27FC236}">
              <a16:creationId xmlns:a16="http://schemas.microsoft.com/office/drawing/2014/main" id="{E823F35D-615C-4A9A-B067-0210BE7FA3D8}"/>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27</xdr:row>
      <xdr:rowOff>128587</xdr:rowOff>
    </xdr:from>
    <xdr:ext cx="65" cy="172227"/>
    <xdr:sp macro="" textlink="">
      <xdr:nvSpPr>
        <xdr:cNvPr id="145" name="ZoneTexte 144">
          <a:extLst>
            <a:ext uri="{FF2B5EF4-FFF2-40B4-BE49-F238E27FC236}">
              <a16:creationId xmlns:a16="http://schemas.microsoft.com/office/drawing/2014/main" id="{FBFA1A70-F015-4B01-ACBD-0FB18D6F0C65}"/>
            </a:ext>
          </a:extLst>
        </xdr:cNvPr>
        <xdr:cNvSpPr txBox="1"/>
      </xdr:nvSpPr>
      <xdr:spPr>
        <a:xfrm>
          <a:off x="16278225" y="9548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46" name="ZoneTexte 145">
          <a:extLst>
            <a:ext uri="{FF2B5EF4-FFF2-40B4-BE49-F238E27FC236}">
              <a16:creationId xmlns:a16="http://schemas.microsoft.com/office/drawing/2014/main" id="{E35275F6-C0F5-4FBB-89CD-20947D6EACB7}"/>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47" name="ZoneTexte 146">
          <a:extLst>
            <a:ext uri="{FF2B5EF4-FFF2-40B4-BE49-F238E27FC236}">
              <a16:creationId xmlns:a16="http://schemas.microsoft.com/office/drawing/2014/main" id="{67D7C3FB-019C-4F56-9372-5A433D292AA5}"/>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48" name="ZoneTexte 147">
          <a:extLst>
            <a:ext uri="{FF2B5EF4-FFF2-40B4-BE49-F238E27FC236}">
              <a16:creationId xmlns:a16="http://schemas.microsoft.com/office/drawing/2014/main" id="{CE62C775-366C-447E-9D08-952649659645}"/>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49" name="ZoneTexte 148">
          <a:extLst>
            <a:ext uri="{FF2B5EF4-FFF2-40B4-BE49-F238E27FC236}">
              <a16:creationId xmlns:a16="http://schemas.microsoft.com/office/drawing/2014/main" id="{0261E5A7-1E7A-4C80-9482-DCFFD572995D}"/>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0" name="ZoneTexte 149">
          <a:extLst>
            <a:ext uri="{FF2B5EF4-FFF2-40B4-BE49-F238E27FC236}">
              <a16:creationId xmlns:a16="http://schemas.microsoft.com/office/drawing/2014/main" id="{2D159037-D457-4115-A1D6-EE838A4F8FB1}"/>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1" name="ZoneTexte 150">
          <a:extLst>
            <a:ext uri="{FF2B5EF4-FFF2-40B4-BE49-F238E27FC236}">
              <a16:creationId xmlns:a16="http://schemas.microsoft.com/office/drawing/2014/main" id="{E848FF63-0367-4BF0-9908-10EE96610C4E}"/>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2" name="ZoneTexte 151">
          <a:extLst>
            <a:ext uri="{FF2B5EF4-FFF2-40B4-BE49-F238E27FC236}">
              <a16:creationId xmlns:a16="http://schemas.microsoft.com/office/drawing/2014/main" id="{FAB82AA5-B903-4AFB-A3A0-4F4BC10025E8}"/>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53" name="ZoneTexte 152">
          <a:extLst>
            <a:ext uri="{FF2B5EF4-FFF2-40B4-BE49-F238E27FC236}">
              <a16:creationId xmlns:a16="http://schemas.microsoft.com/office/drawing/2014/main" id="{CFB697EA-F668-4A1C-B675-0FE1B99E6341}"/>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54" name="ZoneTexte 153">
          <a:extLst>
            <a:ext uri="{FF2B5EF4-FFF2-40B4-BE49-F238E27FC236}">
              <a16:creationId xmlns:a16="http://schemas.microsoft.com/office/drawing/2014/main" id="{52906E48-59FC-4CDF-ABC7-663EA96ADC89}"/>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55" name="ZoneTexte 154">
          <a:extLst>
            <a:ext uri="{FF2B5EF4-FFF2-40B4-BE49-F238E27FC236}">
              <a16:creationId xmlns:a16="http://schemas.microsoft.com/office/drawing/2014/main" id="{1CAB0AB5-D549-44DF-AAEF-B36EBBB8A171}"/>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6" name="ZoneTexte 155">
          <a:extLst>
            <a:ext uri="{FF2B5EF4-FFF2-40B4-BE49-F238E27FC236}">
              <a16:creationId xmlns:a16="http://schemas.microsoft.com/office/drawing/2014/main" id="{FF8C19B1-1D81-41AA-85AC-2BFD52FD9DE6}"/>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7" name="ZoneTexte 156">
          <a:extLst>
            <a:ext uri="{FF2B5EF4-FFF2-40B4-BE49-F238E27FC236}">
              <a16:creationId xmlns:a16="http://schemas.microsoft.com/office/drawing/2014/main" id="{BDCA69ED-813C-42E4-AAB7-DB95A760BC03}"/>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58" name="ZoneTexte 157">
          <a:extLst>
            <a:ext uri="{FF2B5EF4-FFF2-40B4-BE49-F238E27FC236}">
              <a16:creationId xmlns:a16="http://schemas.microsoft.com/office/drawing/2014/main" id="{18474E55-3859-48B4-B31F-06BF00E422EF}"/>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59" name="ZoneTexte 158">
          <a:extLst>
            <a:ext uri="{FF2B5EF4-FFF2-40B4-BE49-F238E27FC236}">
              <a16:creationId xmlns:a16="http://schemas.microsoft.com/office/drawing/2014/main" id="{EC787C62-5E65-48FF-A7A6-CCC92F2B3794}"/>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60" name="ZoneTexte 159">
          <a:extLst>
            <a:ext uri="{FF2B5EF4-FFF2-40B4-BE49-F238E27FC236}">
              <a16:creationId xmlns:a16="http://schemas.microsoft.com/office/drawing/2014/main" id="{471155A5-6855-4592-BAD5-FFA2F27665CF}"/>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61" name="ZoneTexte 160">
          <a:extLst>
            <a:ext uri="{FF2B5EF4-FFF2-40B4-BE49-F238E27FC236}">
              <a16:creationId xmlns:a16="http://schemas.microsoft.com/office/drawing/2014/main" id="{05470E35-6F9A-44BF-AFB9-99C96A1EED28}"/>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62" name="ZoneTexte 161">
          <a:extLst>
            <a:ext uri="{FF2B5EF4-FFF2-40B4-BE49-F238E27FC236}">
              <a16:creationId xmlns:a16="http://schemas.microsoft.com/office/drawing/2014/main" id="{CB37795A-7389-43B2-94C4-CDE5E4F1735D}"/>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63" name="ZoneTexte 162">
          <a:extLst>
            <a:ext uri="{FF2B5EF4-FFF2-40B4-BE49-F238E27FC236}">
              <a16:creationId xmlns:a16="http://schemas.microsoft.com/office/drawing/2014/main" id="{A1530B8F-443E-4215-99EF-97AFBC9115C7}"/>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0</xdr:rowOff>
    </xdr:from>
    <xdr:ext cx="65" cy="172227"/>
    <xdr:sp macro="" textlink="">
      <xdr:nvSpPr>
        <xdr:cNvPr id="164" name="ZoneTexte 163">
          <a:extLst>
            <a:ext uri="{FF2B5EF4-FFF2-40B4-BE49-F238E27FC236}">
              <a16:creationId xmlns:a16="http://schemas.microsoft.com/office/drawing/2014/main" id="{E5294FF7-1A76-410C-A07F-F6129CEE5E2C}"/>
            </a:ext>
          </a:extLst>
        </xdr:cNvPr>
        <xdr:cNvSpPr txBox="1"/>
      </xdr:nvSpPr>
      <xdr:spPr>
        <a:xfrm>
          <a:off x="16278225" y="2407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0</xdr:rowOff>
    </xdr:from>
    <xdr:ext cx="65" cy="172227"/>
    <xdr:sp macro="" textlink="">
      <xdr:nvSpPr>
        <xdr:cNvPr id="165" name="ZoneTexte 164">
          <a:extLst>
            <a:ext uri="{FF2B5EF4-FFF2-40B4-BE49-F238E27FC236}">
              <a16:creationId xmlns:a16="http://schemas.microsoft.com/office/drawing/2014/main" id="{DD6F3834-E061-4E8A-8212-00D62378C4CA}"/>
            </a:ext>
          </a:extLst>
        </xdr:cNvPr>
        <xdr:cNvSpPr txBox="1"/>
      </xdr:nvSpPr>
      <xdr:spPr>
        <a:xfrm>
          <a:off x="16278225" y="2407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0</xdr:rowOff>
    </xdr:from>
    <xdr:ext cx="65" cy="172227"/>
    <xdr:sp macro="" textlink="">
      <xdr:nvSpPr>
        <xdr:cNvPr id="166" name="ZoneTexte 165">
          <a:extLst>
            <a:ext uri="{FF2B5EF4-FFF2-40B4-BE49-F238E27FC236}">
              <a16:creationId xmlns:a16="http://schemas.microsoft.com/office/drawing/2014/main" id="{4FE0841F-F7B6-4235-A2DA-D768D8121A61}"/>
            </a:ext>
          </a:extLst>
        </xdr:cNvPr>
        <xdr:cNvSpPr txBox="1"/>
      </xdr:nvSpPr>
      <xdr:spPr>
        <a:xfrm>
          <a:off x="16278225" y="2407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67" name="ZoneTexte 166">
          <a:extLst>
            <a:ext uri="{FF2B5EF4-FFF2-40B4-BE49-F238E27FC236}">
              <a16:creationId xmlns:a16="http://schemas.microsoft.com/office/drawing/2014/main" id="{ECBFB93F-C039-4A73-9E77-8876EE00D283}"/>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0</xdr:rowOff>
    </xdr:from>
    <xdr:ext cx="65" cy="172227"/>
    <xdr:sp macro="" textlink="">
      <xdr:nvSpPr>
        <xdr:cNvPr id="168" name="ZoneTexte 167">
          <a:extLst>
            <a:ext uri="{FF2B5EF4-FFF2-40B4-BE49-F238E27FC236}">
              <a16:creationId xmlns:a16="http://schemas.microsoft.com/office/drawing/2014/main" id="{F8783484-0C7A-4F08-B3D6-629765FAFCCC}"/>
            </a:ext>
          </a:extLst>
        </xdr:cNvPr>
        <xdr:cNvSpPr txBox="1"/>
      </xdr:nvSpPr>
      <xdr:spPr>
        <a:xfrm>
          <a:off x="16278225" y="24079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69" name="ZoneTexte 168">
          <a:extLst>
            <a:ext uri="{FF2B5EF4-FFF2-40B4-BE49-F238E27FC236}">
              <a16:creationId xmlns:a16="http://schemas.microsoft.com/office/drawing/2014/main" id="{32F2A4FE-C123-4B1F-8291-7260AA85AF9F}"/>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70" name="ZoneTexte 169">
          <a:extLst>
            <a:ext uri="{FF2B5EF4-FFF2-40B4-BE49-F238E27FC236}">
              <a16:creationId xmlns:a16="http://schemas.microsoft.com/office/drawing/2014/main" id="{DD93D4DC-F88E-4BE8-AF7F-25DB9AF6D880}"/>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71" name="ZoneTexte 170">
          <a:extLst>
            <a:ext uri="{FF2B5EF4-FFF2-40B4-BE49-F238E27FC236}">
              <a16:creationId xmlns:a16="http://schemas.microsoft.com/office/drawing/2014/main" id="{9F62CDA6-9E2A-4D73-8CEA-F3E1FD8A3E0C}"/>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72" name="ZoneTexte 171">
          <a:extLst>
            <a:ext uri="{FF2B5EF4-FFF2-40B4-BE49-F238E27FC236}">
              <a16:creationId xmlns:a16="http://schemas.microsoft.com/office/drawing/2014/main" id="{885A98E3-43CB-48C9-93E3-E881B34C42F7}"/>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73" name="ZoneTexte 172">
          <a:extLst>
            <a:ext uri="{FF2B5EF4-FFF2-40B4-BE49-F238E27FC236}">
              <a16:creationId xmlns:a16="http://schemas.microsoft.com/office/drawing/2014/main" id="{E455B78A-EC8D-44B1-9296-99B5A0F55470}"/>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74" name="ZoneTexte 173">
          <a:extLst>
            <a:ext uri="{FF2B5EF4-FFF2-40B4-BE49-F238E27FC236}">
              <a16:creationId xmlns:a16="http://schemas.microsoft.com/office/drawing/2014/main" id="{3B4C8B23-CEEF-4582-9931-7DA0A0A7BCFF}"/>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75" name="ZoneTexte 174">
          <a:extLst>
            <a:ext uri="{FF2B5EF4-FFF2-40B4-BE49-F238E27FC236}">
              <a16:creationId xmlns:a16="http://schemas.microsoft.com/office/drawing/2014/main" id="{16D06F4A-C82F-492F-99F4-B8F09C285460}"/>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76" name="ZoneTexte 175">
          <a:extLst>
            <a:ext uri="{FF2B5EF4-FFF2-40B4-BE49-F238E27FC236}">
              <a16:creationId xmlns:a16="http://schemas.microsoft.com/office/drawing/2014/main" id="{1C16DB77-922A-4278-A374-8B0137082A81}"/>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77" name="ZoneTexte 176">
          <a:extLst>
            <a:ext uri="{FF2B5EF4-FFF2-40B4-BE49-F238E27FC236}">
              <a16:creationId xmlns:a16="http://schemas.microsoft.com/office/drawing/2014/main" id="{2111FA09-9069-4F9E-AF5D-AFF606F38980}"/>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78" name="ZoneTexte 177">
          <a:extLst>
            <a:ext uri="{FF2B5EF4-FFF2-40B4-BE49-F238E27FC236}">
              <a16:creationId xmlns:a16="http://schemas.microsoft.com/office/drawing/2014/main" id="{A540910F-B195-4E39-881B-D537DE3D2511}"/>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79" name="ZoneTexte 178">
          <a:extLst>
            <a:ext uri="{FF2B5EF4-FFF2-40B4-BE49-F238E27FC236}">
              <a16:creationId xmlns:a16="http://schemas.microsoft.com/office/drawing/2014/main" id="{D3A638D7-E978-4CF5-9D47-063A3AFB42CD}"/>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0" name="ZoneTexte 179">
          <a:extLst>
            <a:ext uri="{FF2B5EF4-FFF2-40B4-BE49-F238E27FC236}">
              <a16:creationId xmlns:a16="http://schemas.microsoft.com/office/drawing/2014/main" id="{68984113-1EFD-4853-81C9-DCA23EA3BC56}"/>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1" name="ZoneTexte 180">
          <a:extLst>
            <a:ext uri="{FF2B5EF4-FFF2-40B4-BE49-F238E27FC236}">
              <a16:creationId xmlns:a16="http://schemas.microsoft.com/office/drawing/2014/main" id="{5AC98C75-28D0-4FC3-9C2F-AC02034857CE}"/>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2" name="ZoneTexte 181">
          <a:extLst>
            <a:ext uri="{FF2B5EF4-FFF2-40B4-BE49-F238E27FC236}">
              <a16:creationId xmlns:a16="http://schemas.microsoft.com/office/drawing/2014/main" id="{331FBF6A-DCAC-4234-986F-D11A2C11E0CE}"/>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83" name="ZoneTexte 182">
          <a:extLst>
            <a:ext uri="{FF2B5EF4-FFF2-40B4-BE49-F238E27FC236}">
              <a16:creationId xmlns:a16="http://schemas.microsoft.com/office/drawing/2014/main" id="{7254D475-3098-4BDA-B9F5-D7CC739400D1}"/>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0</xdr:rowOff>
    </xdr:from>
    <xdr:ext cx="65" cy="172227"/>
    <xdr:sp macro="" textlink="">
      <xdr:nvSpPr>
        <xdr:cNvPr id="184" name="ZoneTexte 183">
          <a:extLst>
            <a:ext uri="{FF2B5EF4-FFF2-40B4-BE49-F238E27FC236}">
              <a16:creationId xmlns:a16="http://schemas.microsoft.com/office/drawing/2014/main" id="{EC1405D0-7CE6-4F8A-AAE2-346683D60D7A}"/>
            </a:ext>
          </a:extLst>
        </xdr:cNvPr>
        <xdr:cNvSpPr txBox="1"/>
      </xdr:nvSpPr>
      <xdr:spPr>
        <a:xfrm>
          <a:off x="16278225" y="2384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90</xdr:row>
      <xdr:rowOff>128587</xdr:rowOff>
    </xdr:from>
    <xdr:ext cx="65" cy="172227"/>
    <xdr:sp macro="" textlink="">
      <xdr:nvSpPr>
        <xdr:cNvPr id="185" name="ZoneTexte 184">
          <a:extLst>
            <a:ext uri="{FF2B5EF4-FFF2-40B4-BE49-F238E27FC236}">
              <a16:creationId xmlns:a16="http://schemas.microsoft.com/office/drawing/2014/main" id="{B18C6361-2889-4804-AB2D-14B906425EAA}"/>
            </a:ext>
          </a:extLst>
        </xdr:cNvPr>
        <xdr:cNvSpPr txBox="1"/>
      </xdr:nvSpPr>
      <xdr:spPr>
        <a:xfrm>
          <a:off x="16278225" y="242077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6" name="ZoneTexte 185">
          <a:extLst>
            <a:ext uri="{FF2B5EF4-FFF2-40B4-BE49-F238E27FC236}">
              <a16:creationId xmlns:a16="http://schemas.microsoft.com/office/drawing/2014/main" id="{DA563499-BAB6-4A21-BBD6-F8736D4BB0B4}"/>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7" name="ZoneTexte 186">
          <a:extLst>
            <a:ext uri="{FF2B5EF4-FFF2-40B4-BE49-F238E27FC236}">
              <a16:creationId xmlns:a16="http://schemas.microsoft.com/office/drawing/2014/main" id="{E7EC4024-4A2E-4E8B-BFBD-55B68FC6276C}"/>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8" name="ZoneTexte 187">
          <a:extLst>
            <a:ext uri="{FF2B5EF4-FFF2-40B4-BE49-F238E27FC236}">
              <a16:creationId xmlns:a16="http://schemas.microsoft.com/office/drawing/2014/main" id="{6810F99C-711A-4C3B-99DE-96C305BDADB4}"/>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89" name="ZoneTexte 188">
          <a:extLst>
            <a:ext uri="{FF2B5EF4-FFF2-40B4-BE49-F238E27FC236}">
              <a16:creationId xmlns:a16="http://schemas.microsoft.com/office/drawing/2014/main" id="{C7EEB6DD-C95B-4F93-ADEA-915A0849A899}"/>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90" name="ZoneTexte 189">
          <a:extLst>
            <a:ext uri="{FF2B5EF4-FFF2-40B4-BE49-F238E27FC236}">
              <a16:creationId xmlns:a16="http://schemas.microsoft.com/office/drawing/2014/main" id="{4A6298D0-D86F-4CFA-B6C0-5A0B99A18CE5}"/>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91" name="ZoneTexte 190">
          <a:extLst>
            <a:ext uri="{FF2B5EF4-FFF2-40B4-BE49-F238E27FC236}">
              <a16:creationId xmlns:a16="http://schemas.microsoft.com/office/drawing/2014/main" id="{2DDFEFCA-55B0-4F08-9F92-6A56DFE8E1BA}"/>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92" name="ZoneTexte 191">
          <a:extLst>
            <a:ext uri="{FF2B5EF4-FFF2-40B4-BE49-F238E27FC236}">
              <a16:creationId xmlns:a16="http://schemas.microsoft.com/office/drawing/2014/main" id="{675416F8-8037-4231-A250-968F3862E37C}"/>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21</xdr:col>
      <xdr:colOff>0</xdr:colOff>
      <xdr:row>89</xdr:row>
      <xdr:rowOff>128587</xdr:rowOff>
    </xdr:from>
    <xdr:ext cx="65" cy="172227"/>
    <xdr:sp macro="" textlink="">
      <xdr:nvSpPr>
        <xdr:cNvPr id="193" name="ZoneTexte 192">
          <a:extLst>
            <a:ext uri="{FF2B5EF4-FFF2-40B4-BE49-F238E27FC236}">
              <a16:creationId xmlns:a16="http://schemas.microsoft.com/office/drawing/2014/main" id="{F49F8764-31F1-4011-BE64-614F525A7BF9}"/>
            </a:ext>
          </a:extLst>
        </xdr:cNvPr>
        <xdr:cNvSpPr txBox="1"/>
      </xdr:nvSpPr>
      <xdr:spPr>
        <a:xfrm>
          <a:off x="16278225" y="2396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29</xdr:row>
      <xdr:rowOff>128587</xdr:rowOff>
    </xdr:from>
    <xdr:ext cx="65" cy="172227"/>
    <xdr:sp macro="" textlink="">
      <xdr:nvSpPr>
        <xdr:cNvPr id="194" name="ZoneTexte 193">
          <a:extLst>
            <a:ext uri="{FF2B5EF4-FFF2-40B4-BE49-F238E27FC236}">
              <a16:creationId xmlns:a16="http://schemas.microsoft.com/office/drawing/2014/main" id="{BF4D79F1-E8C0-4EE0-AE36-B8C844806F2A}"/>
            </a:ext>
          </a:extLst>
        </xdr:cNvPr>
        <xdr:cNvSpPr txBox="1"/>
      </xdr:nvSpPr>
      <xdr:spPr>
        <a:xfrm>
          <a:off x="18411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29</xdr:row>
      <xdr:rowOff>128587</xdr:rowOff>
    </xdr:from>
    <xdr:ext cx="65" cy="172227"/>
    <xdr:sp macro="" textlink="">
      <xdr:nvSpPr>
        <xdr:cNvPr id="195" name="ZoneTexte 194">
          <a:extLst>
            <a:ext uri="{FF2B5EF4-FFF2-40B4-BE49-F238E27FC236}">
              <a16:creationId xmlns:a16="http://schemas.microsoft.com/office/drawing/2014/main" id="{7DA4F9AF-DFD3-44C6-A91D-18EFB31C5BF4}"/>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29</xdr:row>
      <xdr:rowOff>128587</xdr:rowOff>
    </xdr:from>
    <xdr:ext cx="65" cy="172227"/>
    <xdr:sp macro="" textlink="">
      <xdr:nvSpPr>
        <xdr:cNvPr id="196" name="ZoneTexte 195">
          <a:extLst>
            <a:ext uri="{FF2B5EF4-FFF2-40B4-BE49-F238E27FC236}">
              <a16:creationId xmlns:a16="http://schemas.microsoft.com/office/drawing/2014/main" id="{B8F1982B-6C08-4EC1-A384-13DFD1FDECEC}"/>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29</xdr:row>
      <xdr:rowOff>128587</xdr:rowOff>
    </xdr:from>
    <xdr:ext cx="65" cy="172227"/>
    <xdr:sp macro="" textlink="">
      <xdr:nvSpPr>
        <xdr:cNvPr id="197" name="ZoneTexte 196">
          <a:extLst>
            <a:ext uri="{FF2B5EF4-FFF2-40B4-BE49-F238E27FC236}">
              <a16:creationId xmlns:a16="http://schemas.microsoft.com/office/drawing/2014/main" id="{807465E5-1727-469B-84E5-B86A602001D0}"/>
            </a:ext>
          </a:extLst>
        </xdr:cNvPr>
        <xdr:cNvSpPr txBox="1"/>
      </xdr:nvSpPr>
      <xdr:spPr>
        <a:xfrm>
          <a:off x="18411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30</xdr:row>
      <xdr:rowOff>128587</xdr:rowOff>
    </xdr:from>
    <xdr:ext cx="65" cy="172227"/>
    <xdr:sp macro="" textlink="">
      <xdr:nvSpPr>
        <xdr:cNvPr id="198" name="ZoneTexte 197">
          <a:extLst>
            <a:ext uri="{FF2B5EF4-FFF2-40B4-BE49-F238E27FC236}">
              <a16:creationId xmlns:a16="http://schemas.microsoft.com/office/drawing/2014/main" id="{98260897-3655-4FB7-A652-B7FA907CA2E1}"/>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29</xdr:row>
      <xdr:rowOff>128587</xdr:rowOff>
    </xdr:from>
    <xdr:ext cx="65" cy="172227"/>
    <xdr:sp macro="" textlink="">
      <xdr:nvSpPr>
        <xdr:cNvPr id="199" name="ZoneTexte 198">
          <a:extLst>
            <a:ext uri="{FF2B5EF4-FFF2-40B4-BE49-F238E27FC236}">
              <a16:creationId xmlns:a16="http://schemas.microsoft.com/office/drawing/2014/main" id="{6144B4C2-9417-4812-92E0-0388C0A9C9DA}"/>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00" name="ZoneTexte 199">
          <a:extLst>
            <a:ext uri="{FF2B5EF4-FFF2-40B4-BE49-F238E27FC236}">
              <a16:creationId xmlns:a16="http://schemas.microsoft.com/office/drawing/2014/main" id="{478FF727-1380-490D-8D5C-4214AF73F21D}"/>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29</xdr:row>
      <xdr:rowOff>128587</xdr:rowOff>
    </xdr:from>
    <xdr:ext cx="65" cy="172227"/>
    <xdr:sp macro="" textlink="">
      <xdr:nvSpPr>
        <xdr:cNvPr id="201" name="ZoneTexte 200">
          <a:extLst>
            <a:ext uri="{FF2B5EF4-FFF2-40B4-BE49-F238E27FC236}">
              <a16:creationId xmlns:a16="http://schemas.microsoft.com/office/drawing/2014/main" id="{133FB514-0385-4D7D-A308-1C456D9313F9}"/>
            </a:ext>
          </a:extLst>
        </xdr:cNvPr>
        <xdr:cNvSpPr txBox="1"/>
      </xdr:nvSpPr>
      <xdr:spPr>
        <a:xfrm>
          <a:off x="19173825"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02" name="ZoneTexte 201">
          <a:extLst>
            <a:ext uri="{FF2B5EF4-FFF2-40B4-BE49-F238E27FC236}">
              <a16:creationId xmlns:a16="http://schemas.microsoft.com/office/drawing/2014/main" id="{17E2C473-2D4F-401C-BB64-98E4B063A37D}"/>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30</xdr:row>
      <xdr:rowOff>128587</xdr:rowOff>
    </xdr:from>
    <xdr:ext cx="65" cy="172227"/>
    <xdr:sp macro="" textlink="">
      <xdr:nvSpPr>
        <xdr:cNvPr id="203" name="ZoneTexte 202">
          <a:extLst>
            <a:ext uri="{FF2B5EF4-FFF2-40B4-BE49-F238E27FC236}">
              <a16:creationId xmlns:a16="http://schemas.microsoft.com/office/drawing/2014/main" id="{D748C40B-A511-4A68-A8EF-E3CA762C12E5}"/>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04" name="ZoneTexte 203">
          <a:extLst>
            <a:ext uri="{FF2B5EF4-FFF2-40B4-BE49-F238E27FC236}">
              <a16:creationId xmlns:a16="http://schemas.microsoft.com/office/drawing/2014/main" id="{1B5F674C-FD84-4892-8B50-B6F5D9DA7AC4}"/>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05" name="ZoneTexte 204">
          <a:extLst>
            <a:ext uri="{FF2B5EF4-FFF2-40B4-BE49-F238E27FC236}">
              <a16:creationId xmlns:a16="http://schemas.microsoft.com/office/drawing/2014/main" id="{F5121195-32DE-4B7E-B1D8-8DD9569B4AFE}"/>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30</xdr:row>
      <xdr:rowOff>128587</xdr:rowOff>
    </xdr:from>
    <xdr:ext cx="65" cy="172227"/>
    <xdr:sp macro="" textlink="">
      <xdr:nvSpPr>
        <xdr:cNvPr id="206" name="ZoneTexte 205">
          <a:extLst>
            <a:ext uri="{FF2B5EF4-FFF2-40B4-BE49-F238E27FC236}">
              <a16:creationId xmlns:a16="http://schemas.microsoft.com/office/drawing/2014/main" id="{51836291-72DB-4718-B688-75C4AB6F7207}"/>
            </a:ext>
          </a:extLst>
        </xdr:cNvPr>
        <xdr:cNvSpPr txBox="1"/>
      </xdr:nvSpPr>
      <xdr:spPr>
        <a:xfrm>
          <a:off x="18411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31</xdr:row>
      <xdr:rowOff>128587</xdr:rowOff>
    </xdr:from>
    <xdr:ext cx="65" cy="172227"/>
    <xdr:sp macro="" textlink="">
      <xdr:nvSpPr>
        <xdr:cNvPr id="207" name="ZoneTexte 206">
          <a:extLst>
            <a:ext uri="{FF2B5EF4-FFF2-40B4-BE49-F238E27FC236}">
              <a16:creationId xmlns:a16="http://schemas.microsoft.com/office/drawing/2014/main" id="{E9D37FB3-6F7C-42F3-97AB-EBBFD18A4A0B}"/>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08" name="ZoneTexte 207">
          <a:extLst>
            <a:ext uri="{FF2B5EF4-FFF2-40B4-BE49-F238E27FC236}">
              <a16:creationId xmlns:a16="http://schemas.microsoft.com/office/drawing/2014/main" id="{AFE39CF6-C763-45CD-894F-076450EA98B7}"/>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09" name="ZoneTexte 208">
          <a:extLst>
            <a:ext uri="{FF2B5EF4-FFF2-40B4-BE49-F238E27FC236}">
              <a16:creationId xmlns:a16="http://schemas.microsoft.com/office/drawing/2014/main" id="{66A6837B-A79C-4C16-AD7D-0F1D52FAA53D}"/>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30</xdr:row>
      <xdr:rowOff>128587</xdr:rowOff>
    </xdr:from>
    <xdr:ext cx="65" cy="172227"/>
    <xdr:sp macro="" textlink="">
      <xdr:nvSpPr>
        <xdr:cNvPr id="210" name="ZoneTexte 209">
          <a:extLst>
            <a:ext uri="{FF2B5EF4-FFF2-40B4-BE49-F238E27FC236}">
              <a16:creationId xmlns:a16="http://schemas.microsoft.com/office/drawing/2014/main" id="{F42E10DF-B3F0-429F-BF1B-15A03E2C74A8}"/>
            </a:ext>
          </a:extLst>
        </xdr:cNvPr>
        <xdr:cNvSpPr txBox="1"/>
      </xdr:nvSpPr>
      <xdr:spPr>
        <a:xfrm>
          <a:off x="19173825" y="10272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11" name="ZoneTexte 210">
          <a:extLst>
            <a:ext uri="{FF2B5EF4-FFF2-40B4-BE49-F238E27FC236}">
              <a16:creationId xmlns:a16="http://schemas.microsoft.com/office/drawing/2014/main" id="{7E62313E-BAC7-4AEC-9886-62B0FF0B78CD}"/>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31</xdr:row>
      <xdr:rowOff>128587</xdr:rowOff>
    </xdr:from>
    <xdr:ext cx="65" cy="172227"/>
    <xdr:sp macro="" textlink="">
      <xdr:nvSpPr>
        <xdr:cNvPr id="212" name="ZoneTexte 211">
          <a:extLst>
            <a:ext uri="{FF2B5EF4-FFF2-40B4-BE49-F238E27FC236}">
              <a16:creationId xmlns:a16="http://schemas.microsoft.com/office/drawing/2014/main" id="{FA6A8BFA-54D4-4D93-8C6F-8BB1AF8CFC3A}"/>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13" name="ZoneTexte 212">
          <a:extLst>
            <a:ext uri="{FF2B5EF4-FFF2-40B4-BE49-F238E27FC236}">
              <a16:creationId xmlns:a16="http://schemas.microsoft.com/office/drawing/2014/main" id="{E8EB5AD6-25BF-4050-AA24-9E035582D35B}"/>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14" name="ZoneTexte 213">
          <a:extLst>
            <a:ext uri="{FF2B5EF4-FFF2-40B4-BE49-F238E27FC236}">
              <a16:creationId xmlns:a16="http://schemas.microsoft.com/office/drawing/2014/main" id="{BE707739-4C13-4DB7-99F4-2672E43B6F5C}"/>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31</xdr:row>
      <xdr:rowOff>128587</xdr:rowOff>
    </xdr:from>
    <xdr:ext cx="65" cy="172227"/>
    <xdr:sp macro="" textlink="">
      <xdr:nvSpPr>
        <xdr:cNvPr id="215" name="ZoneTexte 214">
          <a:extLst>
            <a:ext uri="{FF2B5EF4-FFF2-40B4-BE49-F238E27FC236}">
              <a16:creationId xmlns:a16="http://schemas.microsoft.com/office/drawing/2014/main" id="{B2E0F9D6-7352-4A69-A4DC-8137CDF9C607}"/>
            </a:ext>
          </a:extLst>
        </xdr:cNvPr>
        <xdr:cNvSpPr txBox="1"/>
      </xdr:nvSpPr>
      <xdr:spPr>
        <a:xfrm>
          <a:off x="18411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32</xdr:row>
      <xdr:rowOff>128587</xdr:rowOff>
    </xdr:from>
    <xdr:ext cx="65" cy="172227"/>
    <xdr:sp macro="" textlink="">
      <xdr:nvSpPr>
        <xdr:cNvPr id="216" name="ZoneTexte 215">
          <a:extLst>
            <a:ext uri="{FF2B5EF4-FFF2-40B4-BE49-F238E27FC236}">
              <a16:creationId xmlns:a16="http://schemas.microsoft.com/office/drawing/2014/main" id="{6642073C-8778-4A9F-990E-6184E1601BAD}"/>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17" name="ZoneTexte 216">
          <a:extLst>
            <a:ext uri="{FF2B5EF4-FFF2-40B4-BE49-F238E27FC236}">
              <a16:creationId xmlns:a16="http://schemas.microsoft.com/office/drawing/2014/main" id="{BF2CB6CE-3BEA-4368-982E-989093697323}"/>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18" name="ZoneTexte 217">
          <a:extLst>
            <a:ext uri="{FF2B5EF4-FFF2-40B4-BE49-F238E27FC236}">
              <a16:creationId xmlns:a16="http://schemas.microsoft.com/office/drawing/2014/main" id="{86285C63-95BA-40B4-B817-504F6C9B693C}"/>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31</xdr:row>
      <xdr:rowOff>128587</xdr:rowOff>
    </xdr:from>
    <xdr:ext cx="65" cy="172227"/>
    <xdr:sp macro="" textlink="">
      <xdr:nvSpPr>
        <xdr:cNvPr id="219" name="ZoneTexte 218">
          <a:extLst>
            <a:ext uri="{FF2B5EF4-FFF2-40B4-BE49-F238E27FC236}">
              <a16:creationId xmlns:a16="http://schemas.microsoft.com/office/drawing/2014/main" id="{9AF5FD16-268A-420E-B087-E57B39B1FDB3}"/>
            </a:ext>
          </a:extLst>
        </xdr:cNvPr>
        <xdr:cNvSpPr txBox="1"/>
      </xdr:nvSpPr>
      <xdr:spPr>
        <a:xfrm>
          <a:off x="19173825" y="10510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20" name="ZoneTexte 219">
          <a:extLst>
            <a:ext uri="{FF2B5EF4-FFF2-40B4-BE49-F238E27FC236}">
              <a16:creationId xmlns:a16="http://schemas.microsoft.com/office/drawing/2014/main" id="{F24C0ADC-F95E-482C-BEF7-57E59A1014AA}"/>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32</xdr:row>
      <xdr:rowOff>128587</xdr:rowOff>
    </xdr:from>
    <xdr:ext cx="65" cy="172227"/>
    <xdr:sp macro="" textlink="">
      <xdr:nvSpPr>
        <xdr:cNvPr id="221" name="ZoneTexte 220">
          <a:extLst>
            <a:ext uri="{FF2B5EF4-FFF2-40B4-BE49-F238E27FC236}">
              <a16:creationId xmlns:a16="http://schemas.microsoft.com/office/drawing/2014/main" id="{7061F4E1-2181-49C0-8106-BEEEBE6AA2A5}"/>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22" name="ZoneTexte 221">
          <a:extLst>
            <a:ext uri="{FF2B5EF4-FFF2-40B4-BE49-F238E27FC236}">
              <a16:creationId xmlns:a16="http://schemas.microsoft.com/office/drawing/2014/main" id="{B4065E38-A9E3-43AF-8592-3C97DBF805E4}"/>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23" name="ZoneTexte 222">
          <a:extLst>
            <a:ext uri="{FF2B5EF4-FFF2-40B4-BE49-F238E27FC236}">
              <a16:creationId xmlns:a16="http://schemas.microsoft.com/office/drawing/2014/main" id="{685B38BF-C898-4283-8AE3-C553963ED99D}"/>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32</xdr:row>
      <xdr:rowOff>128587</xdr:rowOff>
    </xdr:from>
    <xdr:ext cx="65" cy="172227"/>
    <xdr:sp macro="" textlink="">
      <xdr:nvSpPr>
        <xdr:cNvPr id="224" name="ZoneTexte 223">
          <a:extLst>
            <a:ext uri="{FF2B5EF4-FFF2-40B4-BE49-F238E27FC236}">
              <a16:creationId xmlns:a16="http://schemas.microsoft.com/office/drawing/2014/main" id="{436396E1-22CE-443B-9D10-FDD1A7ABF25E}"/>
            </a:ext>
          </a:extLst>
        </xdr:cNvPr>
        <xdr:cNvSpPr txBox="1"/>
      </xdr:nvSpPr>
      <xdr:spPr>
        <a:xfrm>
          <a:off x="18411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33</xdr:row>
      <xdr:rowOff>128587</xdr:rowOff>
    </xdr:from>
    <xdr:ext cx="65" cy="172227"/>
    <xdr:sp macro="" textlink="">
      <xdr:nvSpPr>
        <xdr:cNvPr id="225" name="ZoneTexte 224">
          <a:extLst>
            <a:ext uri="{FF2B5EF4-FFF2-40B4-BE49-F238E27FC236}">
              <a16:creationId xmlns:a16="http://schemas.microsoft.com/office/drawing/2014/main" id="{F6B6C12B-2A30-42A0-8CDB-FA976AE3A4B8}"/>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26" name="ZoneTexte 225">
          <a:extLst>
            <a:ext uri="{FF2B5EF4-FFF2-40B4-BE49-F238E27FC236}">
              <a16:creationId xmlns:a16="http://schemas.microsoft.com/office/drawing/2014/main" id="{91A93F70-D915-49E2-B53F-990B8A9DD916}"/>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27" name="ZoneTexte 226">
          <a:extLst>
            <a:ext uri="{FF2B5EF4-FFF2-40B4-BE49-F238E27FC236}">
              <a16:creationId xmlns:a16="http://schemas.microsoft.com/office/drawing/2014/main" id="{49534380-416E-4F9B-899E-CF8FBAA00AA9}"/>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32</xdr:row>
      <xdr:rowOff>128587</xdr:rowOff>
    </xdr:from>
    <xdr:ext cx="65" cy="172227"/>
    <xdr:sp macro="" textlink="">
      <xdr:nvSpPr>
        <xdr:cNvPr id="228" name="ZoneTexte 227">
          <a:extLst>
            <a:ext uri="{FF2B5EF4-FFF2-40B4-BE49-F238E27FC236}">
              <a16:creationId xmlns:a16="http://schemas.microsoft.com/office/drawing/2014/main" id="{1B7ADF79-7561-4ECD-94BE-C78F9CDE3D8A}"/>
            </a:ext>
          </a:extLst>
        </xdr:cNvPr>
        <xdr:cNvSpPr txBox="1"/>
      </xdr:nvSpPr>
      <xdr:spPr>
        <a:xfrm>
          <a:off x="19173825" y="10748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29" name="ZoneTexte 228">
          <a:extLst>
            <a:ext uri="{FF2B5EF4-FFF2-40B4-BE49-F238E27FC236}">
              <a16:creationId xmlns:a16="http://schemas.microsoft.com/office/drawing/2014/main" id="{09874C77-4F6C-4642-8263-4EDB22593AB0}"/>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33</xdr:row>
      <xdr:rowOff>128587</xdr:rowOff>
    </xdr:from>
    <xdr:ext cx="65" cy="172227"/>
    <xdr:sp macro="" textlink="">
      <xdr:nvSpPr>
        <xdr:cNvPr id="230" name="ZoneTexte 229">
          <a:extLst>
            <a:ext uri="{FF2B5EF4-FFF2-40B4-BE49-F238E27FC236}">
              <a16:creationId xmlns:a16="http://schemas.microsoft.com/office/drawing/2014/main" id="{0493B601-F7B1-430E-84FA-B2BD58202FA4}"/>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31" name="ZoneTexte 230">
          <a:extLst>
            <a:ext uri="{FF2B5EF4-FFF2-40B4-BE49-F238E27FC236}">
              <a16:creationId xmlns:a16="http://schemas.microsoft.com/office/drawing/2014/main" id="{AC47DA9B-825D-4E6C-87B9-AA27CF87BC6C}"/>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32" name="ZoneTexte 231">
          <a:extLst>
            <a:ext uri="{FF2B5EF4-FFF2-40B4-BE49-F238E27FC236}">
              <a16:creationId xmlns:a16="http://schemas.microsoft.com/office/drawing/2014/main" id="{1617E6ED-62F0-4630-AA66-26FA7C739111}"/>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33</xdr:row>
      <xdr:rowOff>128587</xdr:rowOff>
    </xdr:from>
    <xdr:ext cx="65" cy="172227"/>
    <xdr:sp macro="" textlink="">
      <xdr:nvSpPr>
        <xdr:cNvPr id="233" name="ZoneTexte 232">
          <a:extLst>
            <a:ext uri="{FF2B5EF4-FFF2-40B4-BE49-F238E27FC236}">
              <a16:creationId xmlns:a16="http://schemas.microsoft.com/office/drawing/2014/main" id="{1D4383E6-5C7A-449A-9BA6-62E73CBAE235}"/>
            </a:ext>
          </a:extLst>
        </xdr:cNvPr>
        <xdr:cNvSpPr txBox="1"/>
      </xdr:nvSpPr>
      <xdr:spPr>
        <a:xfrm>
          <a:off x="18411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234" name="ZoneTexte 233">
          <a:extLst>
            <a:ext uri="{FF2B5EF4-FFF2-40B4-BE49-F238E27FC236}">
              <a16:creationId xmlns:a16="http://schemas.microsoft.com/office/drawing/2014/main" id="{B235A283-4B71-46DD-9784-C66F5B55B15C}"/>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35" name="ZoneTexte 234">
          <a:extLst>
            <a:ext uri="{FF2B5EF4-FFF2-40B4-BE49-F238E27FC236}">
              <a16:creationId xmlns:a16="http://schemas.microsoft.com/office/drawing/2014/main" id="{8230F3E1-F848-4BE9-827E-B3EA67A5605D}"/>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36" name="ZoneTexte 235">
          <a:extLst>
            <a:ext uri="{FF2B5EF4-FFF2-40B4-BE49-F238E27FC236}">
              <a16:creationId xmlns:a16="http://schemas.microsoft.com/office/drawing/2014/main" id="{D9729062-DD16-45B7-B37D-EA4924EC91CB}"/>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33</xdr:row>
      <xdr:rowOff>128587</xdr:rowOff>
    </xdr:from>
    <xdr:ext cx="65" cy="172227"/>
    <xdr:sp macro="" textlink="">
      <xdr:nvSpPr>
        <xdr:cNvPr id="237" name="ZoneTexte 236">
          <a:extLst>
            <a:ext uri="{FF2B5EF4-FFF2-40B4-BE49-F238E27FC236}">
              <a16:creationId xmlns:a16="http://schemas.microsoft.com/office/drawing/2014/main" id="{804017B3-7285-4354-8B10-87CAA9EAF977}"/>
            </a:ext>
          </a:extLst>
        </xdr:cNvPr>
        <xdr:cNvSpPr txBox="1"/>
      </xdr:nvSpPr>
      <xdr:spPr>
        <a:xfrm>
          <a:off x="19173825" y="10987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38" name="ZoneTexte 237">
          <a:extLst>
            <a:ext uri="{FF2B5EF4-FFF2-40B4-BE49-F238E27FC236}">
              <a16:creationId xmlns:a16="http://schemas.microsoft.com/office/drawing/2014/main" id="{4EB4253C-BEF5-45B5-B690-082059DE5BB3}"/>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239" name="ZoneTexte 238">
          <a:extLst>
            <a:ext uri="{FF2B5EF4-FFF2-40B4-BE49-F238E27FC236}">
              <a16:creationId xmlns:a16="http://schemas.microsoft.com/office/drawing/2014/main" id="{85287278-19A6-4EF7-B670-16F186E716C8}"/>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40" name="ZoneTexte 239">
          <a:extLst>
            <a:ext uri="{FF2B5EF4-FFF2-40B4-BE49-F238E27FC236}">
              <a16:creationId xmlns:a16="http://schemas.microsoft.com/office/drawing/2014/main" id="{2DCBA48F-E297-4195-8E30-5F6652959A73}"/>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41" name="ZoneTexte 240">
          <a:extLst>
            <a:ext uri="{FF2B5EF4-FFF2-40B4-BE49-F238E27FC236}">
              <a16:creationId xmlns:a16="http://schemas.microsoft.com/office/drawing/2014/main" id="{37F027EE-399D-4D03-8102-A7784F1A4897}"/>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242" name="ZoneTexte 241">
          <a:extLst>
            <a:ext uri="{FF2B5EF4-FFF2-40B4-BE49-F238E27FC236}">
              <a16:creationId xmlns:a16="http://schemas.microsoft.com/office/drawing/2014/main" id="{10DA36BC-7077-4B87-B1F7-D670743A0A4F}"/>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243" name="ZoneTexte 242">
          <a:extLst>
            <a:ext uri="{FF2B5EF4-FFF2-40B4-BE49-F238E27FC236}">
              <a16:creationId xmlns:a16="http://schemas.microsoft.com/office/drawing/2014/main" id="{39E31ACC-51B2-41BA-8463-53C5B7EF5F23}"/>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44" name="ZoneTexte 243">
          <a:extLst>
            <a:ext uri="{FF2B5EF4-FFF2-40B4-BE49-F238E27FC236}">
              <a16:creationId xmlns:a16="http://schemas.microsoft.com/office/drawing/2014/main" id="{B21241BA-71B7-4122-9763-BDCC219EAC6E}"/>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45" name="ZoneTexte 244">
          <a:extLst>
            <a:ext uri="{FF2B5EF4-FFF2-40B4-BE49-F238E27FC236}">
              <a16:creationId xmlns:a16="http://schemas.microsoft.com/office/drawing/2014/main" id="{0BB651E4-CF8A-425C-87B1-5A4311A7CCB7}"/>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246" name="ZoneTexte 245">
          <a:extLst>
            <a:ext uri="{FF2B5EF4-FFF2-40B4-BE49-F238E27FC236}">
              <a16:creationId xmlns:a16="http://schemas.microsoft.com/office/drawing/2014/main" id="{980D881A-65BB-4B9F-9F68-6D79EBFC2B57}"/>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47" name="ZoneTexte 246">
          <a:extLst>
            <a:ext uri="{FF2B5EF4-FFF2-40B4-BE49-F238E27FC236}">
              <a16:creationId xmlns:a16="http://schemas.microsoft.com/office/drawing/2014/main" id="{CF371C1C-DEF0-433E-867F-FAC9AAC95E49}"/>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248" name="ZoneTexte 247">
          <a:extLst>
            <a:ext uri="{FF2B5EF4-FFF2-40B4-BE49-F238E27FC236}">
              <a16:creationId xmlns:a16="http://schemas.microsoft.com/office/drawing/2014/main" id="{6D830999-7D27-4945-B637-0A51B0508E7F}"/>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49" name="ZoneTexte 248">
          <a:extLst>
            <a:ext uri="{FF2B5EF4-FFF2-40B4-BE49-F238E27FC236}">
              <a16:creationId xmlns:a16="http://schemas.microsoft.com/office/drawing/2014/main" id="{8766DC2A-AD3C-470C-81EF-2244A5A97374}"/>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50" name="ZoneTexte 249">
          <a:extLst>
            <a:ext uri="{FF2B5EF4-FFF2-40B4-BE49-F238E27FC236}">
              <a16:creationId xmlns:a16="http://schemas.microsoft.com/office/drawing/2014/main" id="{E548E92E-1914-49D4-B644-DDCB71A8EDEE}"/>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251" name="ZoneTexte 250">
          <a:extLst>
            <a:ext uri="{FF2B5EF4-FFF2-40B4-BE49-F238E27FC236}">
              <a16:creationId xmlns:a16="http://schemas.microsoft.com/office/drawing/2014/main" id="{89BF30F8-8CBD-4B21-B729-AFE5022007C4}"/>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252" name="ZoneTexte 251">
          <a:extLst>
            <a:ext uri="{FF2B5EF4-FFF2-40B4-BE49-F238E27FC236}">
              <a16:creationId xmlns:a16="http://schemas.microsoft.com/office/drawing/2014/main" id="{F32FF9DB-041E-40D3-89DE-C9CA71E55AA1}"/>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53" name="ZoneTexte 252">
          <a:extLst>
            <a:ext uri="{FF2B5EF4-FFF2-40B4-BE49-F238E27FC236}">
              <a16:creationId xmlns:a16="http://schemas.microsoft.com/office/drawing/2014/main" id="{4AF16759-53D4-40DE-AF3C-AC1B75080D9A}"/>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54" name="ZoneTexte 253">
          <a:extLst>
            <a:ext uri="{FF2B5EF4-FFF2-40B4-BE49-F238E27FC236}">
              <a16:creationId xmlns:a16="http://schemas.microsoft.com/office/drawing/2014/main" id="{5ECA8F7A-F63F-4C86-8102-4502965B5B20}"/>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255" name="ZoneTexte 254">
          <a:extLst>
            <a:ext uri="{FF2B5EF4-FFF2-40B4-BE49-F238E27FC236}">
              <a16:creationId xmlns:a16="http://schemas.microsoft.com/office/drawing/2014/main" id="{B81F6874-3492-4197-A6A8-70B0FB83A7D0}"/>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56" name="ZoneTexte 255">
          <a:extLst>
            <a:ext uri="{FF2B5EF4-FFF2-40B4-BE49-F238E27FC236}">
              <a16:creationId xmlns:a16="http://schemas.microsoft.com/office/drawing/2014/main" id="{90924E29-2578-45F3-B3CC-71DDD8EEAC73}"/>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257" name="ZoneTexte 256">
          <a:extLst>
            <a:ext uri="{FF2B5EF4-FFF2-40B4-BE49-F238E27FC236}">
              <a16:creationId xmlns:a16="http://schemas.microsoft.com/office/drawing/2014/main" id="{DACD22B0-8EC2-4A25-849C-4E69A9806ADD}"/>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58" name="ZoneTexte 257">
          <a:extLst>
            <a:ext uri="{FF2B5EF4-FFF2-40B4-BE49-F238E27FC236}">
              <a16:creationId xmlns:a16="http://schemas.microsoft.com/office/drawing/2014/main" id="{9D9E896E-2D56-474F-B900-EEB9632D6039}"/>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59" name="ZoneTexte 258">
          <a:extLst>
            <a:ext uri="{FF2B5EF4-FFF2-40B4-BE49-F238E27FC236}">
              <a16:creationId xmlns:a16="http://schemas.microsoft.com/office/drawing/2014/main" id="{78A7658E-13D8-4BEC-AEFA-A9AB1AA666EE}"/>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260" name="ZoneTexte 259">
          <a:extLst>
            <a:ext uri="{FF2B5EF4-FFF2-40B4-BE49-F238E27FC236}">
              <a16:creationId xmlns:a16="http://schemas.microsoft.com/office/drawing/2014/main" id="{A12EA03B-767B-4FC2-A1ED-3B1A6A0CAAC7}"/>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61" name="ZoneTexte 260">
          <a:extLst>
            <a:ext uri="{FF2B5EF4-FFF2-40B4-BE49-F238E27FC236}">
              <a16:creationId xmlns:a16="http://schemas.microsoft.com/office/drawing/2014/main" id="{5EC09CDF-BEB5-4A52-9AAC-E897CA4EFE5A}"/>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62" name="ZoneTexte 261">
          <a:extLst>
            <a:ext uri="{FF2B5EF4-FFF2-40B4-BE49-F238E27FC236}">
              <a16:creationId xmlns:a16="http://schemas.microsoft.com/office/drawing/2014/main" id="{34AD4422-B101-4E5E-A2CF-267724A33702}"/>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63" name="ZoneTexte 262">
          <a:extLst>
            <a:ext uri="{FF2B5EF4-FFF2-40B4-BE49-F238E27FC236}">
              <a16:creationId xmlns:a16="http://schemas.microsoft.com/office/drawing/2014/main" id="{377C9EC8-D6CE-4199-B6B9-6BF4E16D365F}"/>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264" name="ZoneTexte 263">
          <a:extLst>
            <a:ext uri="{FF2B5EF4-FFF2-40B4-BE49-F238E27FC236}">
              <a16:creationId xmlns:a16="http://schemas.microsoft.com/office/drawing/2014/main" id="{5D479789-6126-4E47-B826-4AD6DFA9D224}"/>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65" name="ZoneTexte 264">
          <a:extLst>
            <a:ext uri="{FF2B5EF4-FFF2-40B4-BE49-F238E27FC236}">
              <a16:creationId xmlns:a16="http://schemas.microsoft.com/office/drawing/2014/main" id="{590BE951-B696-418A-98B3-344315AAB018}"/>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66" name="ZoneTexte 265">
          <a:extLst>
            <a:ext uri="{FF2B5EF4-FFF2-40B4-BE49-F238E27FC236}">
              <a16:creationId xmlns:a16="http://schemas.microsoft.com/office/drawing/2014/main" id="{E211A22B-D54A-4FAC-AF77-289D2C66EC99}"/>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67" name="ZoneTexte 266">
          <a:extLst>
            <a:ext uri="{FF2B5EF4-FFF2-40B4-BE49-F238E27FC236}">
              <a16:creationId xmlns:a16="http://schemas.microsoft.com/office/drawing/2014/main" id="{FB90CBD0-25BB-4D68-BF01-BF7B1D714C09}"/>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68" name="ZoneTexte 267">
          <a:extLst>
            <a:ext uri="{FF2B5EF4-FFF2-40B4-BE49-F238E27FC236}">
              <a16:creationId xmlns:a16="http://schemas.microsoft.com/office/drawing/2014/main" id="{A08C4C28-2284-42C9-8DAA-ECB85F1305DA}"/>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69" name="ZoneTexte 268">
          <a:extLst>
            <a:ext uri="{FF2B5EF4-FFF2-40B4-BE49-F238E27FC236}">
              <a16:creationId xmlns:a16="http://schemas.microsoft.com/office/drawing/2014/main" id="{121198D7-691B-4F94-9A59-80C9FC73C892}"/>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270" name="ZoneTexte 269">
          <a:extLst>
            <a:ext uri="{FF2B5EF4-FFF2-40B4-BE49-F238E27FC236}">
              <a16:creationId xmlns:a16="http://schemas.microsoft.com/office/drawing/2014/main" id="{E4E8607A-453A-4BFE-A9EA-7E591A52A5F3}"/>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71" name="ZoneTexte 270">
          <a:extLst>
            <a:ext uri="{FF2B5EF4-FFF2-40B4-BE49-F238E27FC236}">
              <a16:creationId xmlns:a16="http://schemas.microsoft.com/office/drawing/2014/main" id="{A83E05C6-E17E-4D66-9998-FD237859CE4D}"/>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72" name="ZoneTexte 271">
          <a:extLst>
            <a:ext uri="{FF2B5EF4-FFF2-40B4-BE49-F238E27FC236}">
              <a16:creationId xmlns:a16="http://schemas.microsoft.com/office/drawing/2014/main" id="{6B5BF65D-BC48-4660-BF7C-97740E9BFBAE}"/>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73" name="ZoneTexte 272">
          <a:extLst>
            <a:ext uri="{FF2B5EF4-FFF2-40B4-BE49-F238E27FC236}">
              <a16:creationId xmlns:a16="http://schemas.microsoft.com/office/drawing/2014/main" id="{780611C1-28B5-44E7-8FE5-725D10AF037C}"/>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74" name="ZoneTexte 273">
          <a:extLst>
            <a:ext uri="{FF2B5EF4-FFF2-40B4-BE49-F238E27FC236}">
              <a16:creationId xmlns:a16="http://schemas.microsoft.com/office/drawing/2014/main" id="{05D82F89-9077-4837-B8D9-7CA40E011502}"/>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275" name="ZoneTexte 274">
          <a:extLst>
            <a:ext uri="{FF2B5EF4-FFF2-40B4-BE49-F238E27FC236}">
              <a16:creationId xmlns:a16="http://schemas.microsoft.com/office/drawing/2014/main" id="{6EF92715-3348-4F18-9FC2-9E6C142196A1}"/>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76" name="ZoneTexte 275">
          <a:extLst>
            <a:ext uri="{FF2B5EF4-FFF2-40B4-BE49-F238E27FC236}">
              <a16:creationId xmlns:a16="http://schemas.microsoft.com/office/drawing/2014/main" id="{7F87B6F3-DA7B-4561-AC06-E60395A0B686}"/>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77" name="ZoneTexte 276">
          <a:extLst>
            <a:ext uri="{FF2B5EF4-FFF2-40B4-BE49-F238E27FC236}">
              <a16:creationId xmlns:a16="http://schemas.microsoft.com/office/drawing/2014/main" id="{92374099-C0C0-4E53-8DF5-CA7568649517}"/>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278" name="ZoneTexte 277">
          <a:extLst>
            <a:ext uri="{FF2B5EF4-FFF2-40B4-BE49-F238E27FC236}">
              <a16:creationId xmlns:a16="http://schemas.microsoft.com/office/drawing/2014/main" id="{B335833C-98AE-4409-BFEC-F9226272FD8B}"/>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279" name="ZoneTexte 278">
          <a:extLst>
            <a:ext uri="{FF2B5EF4-FFF2-40B4-BE49-F238E27FC236}">
              <a16:creationId xmlns:a16="http://schemas.microsoft.com/office/drawing/2014/main" id="{8AF92FBE-3B51-4EC5-A8FA-E8D5D3D3E194}"/>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80" name="ZoneTexte 279">
          <a:extLst>
            <a:ext uri="{FF2B5EF4-FFF2-40B4-BE49-F238E27FC236}">
              <a16:creationId xmlns:a16="http://schemas.microsoft.com/office/drawing/2014/main" id="{571FFB6F-B0D3-4DE1-9DD5-89D8E9A1F892}"/>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81" name="ZoneTexte 280">
          <a:extLst>
            <a:ext uri="{FF2B5EF4-FFF2-40B4-BE49-F238E27FC236}">
              <a16:creationId xmlns:a16="http://schemas.microsoft.com/office/drawing/2014/main" id="{68A36725-E352-48A2-9358-088E5D9FC923}"/>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82" name="ZoneTexte 281">
          <a:extLst>
            <a:ext uri="{FF2B5EF4-FFF2-40B4-BE49-F238E27FC236}">
              <a16:creationId xmlns:a16="http://schemas.microsoft.com/office/drawing/2014/main" id="{BE594DE0-09EC-4E48-8D30-52FBDF57CF53}"/>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83" name="ZoneTexte 282">
          <a:extLst>
            <a:ext uri="{FF2B5EF4-FFF2-40B4-BE49-F238E27FC236}">
              <a16:creationId xmlns:a16="http://schemas.microsoft.com/office/drawing/2014/main" id="{D2DF7761-F1FF-48DD-90F4-807EFF5A5050}"/>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284" name="ZoneTexte 283">
          <a:extLst>
            <a:ext uri="{FF2B5EF4-FFF2-40B4-BE49-F238E27FC236}">
              <a16:creationId xmlns:a16="http://schemas.microsoft.com/office/drawing/2014/main" id="{788C7596-BF7A-467E-A63A-6B4C14613869}"/>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85" name="ZoneTexte 284">
          <a:extLst>
            <a:ext uri="{FF2B5EF4-FFF2-40B4-BE49-F238E27FC236}">
              <a16:creationId xmlns:a16="http://schemas.microsoft.com/office/drawing/2014/main" id="{71FF03C2-5064-4519-BCCD-ADF2B7C68293}"/>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86" name="ZoneTexte 285">
          <a:extLst>
            <a:ext uri="{FF2B5EF4-FFF2-40B4-BE49-F238E27FC236}">
              <a16:creationId xmlns:a16="http://schemas.microsoft.com/office/drawing/2014/main" id="{C3FDCE4F-B7F4-4724-A939-E8BC03FF40CD}"/>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287" name="ZoneTexte 286">
          <a:extLst>
            <a:ext uri="{FF2B5EF4-FFF2-40B4-BE49-F238E27FC236}">
              <a16:creationId xmlns:a16="http://schemas.microsoft.com/office/drawing/2014/main" id="{A7D0538A-5DDB-4FB1-8E04-7356B578C2A7}"/>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88" name="ZoneTexte 287">
          <a:extLst>
            <a:ext uri="{FF2B5EF4-FFF2-40B4-BE49-F238E27FC236}">
              <a16:creationId xmlns:a16="http://schemas.microsoft.com/office/drawing/2014/main" id="{BF3C9CB0-BCA6-44B3-BFD9-B26228CEEBEC}"/>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89" name="ZoneTexte 288">
          <a:extLst>
            <a:ext uri="{FF2B5EF4-FFF2-40B4-BE49-F238E27FC236}">
              <a16:creationId xmlns:a16="http://schemas.microsoft.com/office/drawing/2014/main" id="{5AF77896-D82F-4171-8F18-92438BFF3697}"/>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90" name="ZoneTexte 289">
          <a:extLst>
            <a:ext uri="{FF2B5EF4-FFF2-40B4-BE49-F238E27FC236}">
              <a16:creationId xmlns:a16="http://schemas.microsoft.com/office/drawing/2014/main" id="{BFBD5AA5-AE12-487E-85D6-D8D3099C68FA}"/>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291" name="ZoneTexte 290">
          <a:extLst>
            <a:ext uri="{FF2B5EF4-FFF2-40B4-BE49-F238E27FC236}">
              <a16:creationId xmlns:a16="http://schemas.microsoft.com/office/drawing/2014/main" id="{C7E898C9-D1D1-4ED6-9508-1E348E48FFF9}"/>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92" name="ZoneTexte 291">
          <a:extLst>
            <a:ext uri="{FF2B5EF4-FFF2-40B4-BE49-F238E27FC236}">
              <a16:creationId xmlns:a16="http://schemas.microsoft.com/office/drawing/2014/main" id="{9B9AF164-74F1-4753-93F1-494B7D1D58CC}"/>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93" name="ZoneTexte 292">
          <a:extLst>
            <a:ext uri="{FF2B5EF4-FFF2-40B4-BE49-F238E27FC236}">
              <a16:creationId xmlns:a16="http://schemas.microsoft.com/office/drawing/2014/main" id="{5D6D0B4C-D942-48AC-94BE-147FCA2207D3}"/>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94" name="ZoneTexte 293">
          <a:extLst>
            <a:ext uri="{FF2B5EF4-FFF2-40B4-BE49-F238E27FC236}">
              <a16:creationId xmlns:a16="http://schemas.microsoft.com/office/drawing/2014/main" id="{A109C453-4783-4902-804B-F72CF64F30CB}"/>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95" name="ZoneTexte 294">
          <a:extLst>
            <a:ext uri="{FF2B5EF4-FFF2-40B4-BE49-F238E27FC236}">
              <a16:creationId xmlns:a16="http://schemas.microsoft.com/office/drawing/2014/main" id="{68F7BE39-849B-46FC-A6D1-53266C060F43}"/>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296" name="ZoneTexte 295">
          <a:extLst>
            <a:ext uri="{FF2B5EF4-FFF2-40B4-BE49-F238E27FC236}">
              <a16:creationId xmlns:a16="http://schemas.microsoft.com/office/drawing/2014/main" id="{FB6A66D8-079D-4034-A31E-73F18F18A756}"/>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297" name="ZoneTexte 296">
          <a:extLst>
            <a:ext uri="{FF2B5EF4-FFF2-40B4-BE49-F238E27FC236}">
              <a16:creationId xmlns:a16="http://schemas.microsoft.com/office/drawing/2014/main" id="{4F87655F-6F59-4063-A2A9-B5CA629FE92A}"/>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298" name="ZoneTexte 297">
          <a:extLst>
            <a:ext uri="{FF2B5EF4-FFF2-40B4-BE49-F238E27FC236}">
              <a16:creationId xmlns:a16="http://schemas.microsoft.com/office/drawing/2014/main" id="{731C5687-A5F6-4CC0-A32D-2F2C8694D818}"/>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299" name="ZoneTexte 298">
          <a:extLst>
            <a:ext uri="{FF2B5EF4-FFF2-40B4-BE49-F238E27FC236}">
              <a16:creationId xmlns:a16="http://schemas.microsoft.com/office/drawing/2014/main" id="{AA6B7B5B-2DDE-4701-92EE-9B5F77CA9083}"/>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300" name="ZoneTexte 299">
          <a:extLst>
            <a:ext uri="{FF2B5EF4-FFF2-40B4-BE49-F238E27FC236}">
              <a16:creationId xmlns:a16="http://schemas.microsoft.com/office/drawing/2014/main" id="{97A04914-A3AB-45BD-9420-8E89F426ABD4}"/>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301" name="ZoneTexte 300">
          <a:extLst>
            <a:ext uri="{FF2B5EF4-FFF2-40B4-BE49-F238E27FC236}">
              <a16:creationId xmlns:a16="http://schemas.microsoft.com/office/drawing/2014/main" id="{3B5D6139-1D7D-40B3-ABDB-AAC5E39ED90A}"/>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302" name="ZoneTexte 301">
          <a:extLst>
            <a:ext uri="{FF2B5EF4-FFF2-40B4-BE49-F238E27FC236}">
              <a16:creationId xmlns:a16="http://schemas.microsoft.com/office/drawing/2014/main" id="{2ACFC4D1-18EF-4F7F-B335-8BE7FD68C81F}"/>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303" name="ZoneTexte 302">
          <a:extLst>
            <a:ext uri="{FF2B5EF4-FFF2-40B4-BE49-F238E27FC236}">
              <a16:creationId xmlns:a16="http://schemas.microsoft.com/office/drawing/2014/main" id="{6E6CCDAF-BABE-4AAD-9863-4177F84F1B25}"/>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304" name="ZoneTexte 303">
          <a:extLst>
            <a:ext uri="{FF2B5EF4-FFF2-40B4-BE49-F238E27FC236}">
              <a16:creationId xmlns:a16="http://schemas.microsoft.com/office/drawing/2014/main" id="{05B88878-4D11-48C3-A033-60AF2DD841FF}"/>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38</xdr:row>
      <xdr:rowOff>128587</xdr:rowOff>
    </xdr:from>
    <xdr:ext cx="65" cy="172227"/>
    <xdr:sp macro="" textlink="">
      <xdr:nvSpPr>
        <xdr:cNvPr id="305" name="ZoneTexte 304">
          <a:extLst>
            <a:ext uri="{FF2B5EF4-FFF2-40B4-BE49-F238E27FC236}">
              <a16:creationId xmlns:a16="http://schemas.microsoft.com/office/drawing/2014/main" id="{C05F3531-E71E-4CA8-AC2D-DFE96F01DDEF}"/>
            </a:ext>
          </a:extLst>
        </xdr:cNvPr>
        <xdr:cNvSpPr txBox="1"/>
      </xdr:nvSpPr>
      <xdr:spPr>
        <a:xfrm>
          <a:off x="18411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306" name="ZoneTexte 305">
          <a:extLst>
            <a:ext uri="{FF2B5EF4-FFF2-40B4-BE49-F238E27FC236}">
              <a16:creationId xmlns:a16="http://schemas.microsoft.com/office/drawing/2014/main" id="{359B74D6-CD75-49CA-94AF-C1328CC43BA3}"/>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307" name="ZoneTexte 306">
          <a:extLst>
            <a:ext uri="{FF2B5EF4-FFF2-40B4-BE49-F238E27FC236}">
              <a16:creationId xmlns:a16="http://schemas.microsoft.com/office/drawing/2014/main" id="{F121C626-BBF4-4841-A452-F599BD376862}"/>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08" name="ZoneTexte 307">
          <a:extLst>
            <a:ext uri="{FF2B5EF4-FFF2-40B4-BE49-F238E27FC236}">
              <a16:creationId xmlns:a16="http://schemas.microsoft.com/office/drawing/2014/main" id="{F58AB2F1-C9D2-42CB-BA5D-9E32D6B6A295}"/>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38</xdr:row>
      <xdr:rowOff>128587</xdr:rowOff>
    </xdr:from>
    <xdr:ext cx="65" cy="172227"/>
    <xdr:sp macro="" textlink="">
      <xdr:nvSpPr>
        <xdr:cNvPr id="309" name="ZoneTexte 308">
          <a:extLst>
            <a:ext uri="{FF2B5EF4-FFF2-40B4-BE49-F238E27FC236}">
              <a16:creationId xmlns:a16="http://schemas.microsoft.com/office/drawing/2014/main" id="{9248A7D7-F1AE-418E-A21C-E20A161E44D4}"/>
            </a:ext>
          </a:extLst>
        </xdr:cNvPr>
        <xdr:cNvSpPr txBox="1"/>
      </xdr:nvSpPr>
      <xdr:spPr>
        <a:xfrm>
          <a:off x="19173825" y="12177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10" name="ZoneTexte 309">
          <a:extLst>
            <a:ext uri="{FF2B5EF4-FFF2-40B4-BE49-F238E27FC236}">
              <a16:creationId xmlns:a16="http://schemas.microsoft.com/office/drawing/2014/main" id="{F0F0A151-CF92-469F-B696-1D0CA3E0EFE1}"/>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311" name="ZoneTexte 310">
          <a:extLst>
            <a:ext uri="{FF2B5EF4-FFF2-40B4-BE49-F238E27FC236}">
              <a16:creationId xmlns:a16="http://schemas.microsoft.com/office/drawing/2014/main" id="{0F365FCD-D3CE-4FD6-95A1-59A98127BBD4}"/>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12" name="ZoneTexte 311">
          <a:extLst>
            <a:ext uri="{FF2B5EF4-FFF2-40B4-BE49-F238E27FC236}">
              <a16:creationId xmlns:a16="http://schemas.microsoft.com/office/drawing/2014/main" id="{1227BC51-D313-4521-95B7-DD0E8C74FFA1}"/>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13" name="ZoneTexte 312">
          <a:extLst>
            <a:ext uri="{FF2B5EF4-FFF2-40B4-BE49-F238E27FC236}">
              <a16:creationId xmlns:a16="http://schemas.microsoft.com/office/drawing/2014/main" id="{24271837-8348-4CF8-B607-3EF00DDA5553}"/>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39</xdr:row>
      <xdr:rowOff>128587</xdr:rowOff>
    </xdr:from>
    <xdr:ext cx="65" cy="172227"/>
    <xdr:sp macro="" textlink="">
      <xdr:nvSpPr>
        <xdr:cNvPr id="314" name="ZoneTexte 313">
          <a:extLst>
            <a:ext uri="{FF2B5EF4-FFF2-40B4-BE49-F238E27FC236}">
              <a16:creationId xmlns:a16="http://schemas.microsoft.com/office/drawing/2014/main" id="{9CA1D545-4B8C-4359-8D0D-4752EBAAB6B5}"/>
            </a:ext>
          </a:extLst>
        </xdr:cNvPr>
        <xdr:cNvSpPr txBox="1"/>
      </xdr:nvSpPr>
      <xdr:spPr>
        <a:xfrm>
          <a:off x="18411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40</xdr:row>
      <xdr:rowOff>128587</xdr:rowOff>
    </xdr:from>
    <xdr:ext cx="65" cy="172227"/>
    <xdr:sp macro="" textlink="">
      <xdr:nvSpPr>
        <xdr:cNvPr id="315" name="ZoneTexte 314">
          <a:extLst>
            <a:ext uri="{FF2B5EF4-FFF2-40B4-BE49-F238E27FC236}">
              <a16:creationId xmlns:a16="http://schemas.microsoft.com/office/drawing/2014/main" id="{42AAAE4E-F983-4448-8D13-E662544DC621}"/>
            </a:ext>
          </a:extLst>
        </xdr:cNvPr>
        <xdr:cNvSpPr txBox="1"/>
      </xdr:nvSpPr>
      <xdr:spPr>
        <a:xfrm>
          <a:off x="18411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16" name="ZoneTexte 315">
          <a:extLst>
            <a:ext uri="{FF2B5EF4-FFF2-40B4-BE49-F238E27FC236}">
              <a16:creationId xmlns:a16="http://schemas.microsoft.com/office/drawing/2014/main" id="{32A28135-53D2-4602-B2FE-E600BD32F380}"/>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17" name="ZoneTexte 316">
          <a:extLst>
            <a:ext uri="{FF2B5EF4-FFF2-40B4-BE49-F238E27FC236}">
              <a16:creationId xmlns:a16="http://schemas.microsoft.com/office/drawing/2014/main" id="{67DEEA7C-582E-4A93-A2E2-33ABBD825886}"/>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39</xdr:row>
      <xdr:rowOff>128587</xdr:rowOff>
    </xdr:from>
    <xdr:ext cx="65" cy="172227"/>
    <xdr:sp macro="" textlink="">
      <xdr:nvSpPr>
        <xdr:cNvPr id="318" name="ZoneTexte 317">
          <a:extLst>
            <a:ext uri="{FF2B5EF4-FFF2-40B4-BE49-F238E27FC236}">
              <a16:creationId xmlns:a16="http://schemas.microsoft.com/office/drawing/2014/main" id="{18A733E9-8A79-4564-B515-7FE925F36A61}"/>
            </a:ext>
          </a:extLst>
        </xdr:cNvPr>
        <xdr:cNvSpPr txBox="1"/>
      </xdr:nvSpPr>
      <xdr:spPr>
        <a:xfrm>
          <a:off x="19173825" y="1241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19" name="ZoneTexte 318">
          <a:extLst>
            <a:ext uri="{FF2B5EF4-FFF2-40B4-BE49-F238E27FC236}">
              <a16:creationId xmlns:a16="http://schemas.microsoft.com/office/drawing/2014/main" id="{ACE4D342-3ED5-4073-B80D-4B8342AA4699}"/>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40</xdr:row>
      <xdr:rowOff>128587</xdr:rowOff>
    </xdr:from>
    <xdr:ext cx="65" cy="172227"/>
    <xdr:sp macro="" textlink="">
      <xdr:nvSpPr>
        <xdr:cNvPr id="320" name="ZoneTexte 319">
          <a:extLst>
            <a:ext uri="{FF2B5EF4-FFF2-40B4-BE49-F238E27FC236}">
              <a16:creationId xmlns:a16="http://schemas.microsoft.com/office/drawing/2014/main" id="{939870E3-A487-4D05-B416-8AB50E38C297}"/>
            </a:ext>
          </a:extLst>
        </xdr:cNvPr>
        <xdr:cNvSpPr txBox="1"/>
      </xdr:nvSpPr>
      <xdr:spPr>
        <a:xfrm>
          <a:off x="18411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21" name="ZoneTexte 320">
          <a:extLst>
            <a:ext uri="{FF2B5EF4-FFF2-40B4-BE49-F238E27FC236}">
              <a16:creationId xmlns:a16="http://schemas.microsoft.com/office/drawing/2014/main" id="{66347916-72A4-4CEB-9BA1-C488B5903FF7}"/>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22" name="ZoneTexte 321">
          <a:extLst>
            <a:ext uri="{FF2B5EF4-FFF2-40B4-BE49-F238E27FC236}">
              <a16:creationId xmlns:a16="http://schemas.microsoft.com/office/drawing/2014/main" id="{F7F91A48-550F-4437-B10A-413545260A8C}"/>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40</xdr:row>
      <xdr:rowOff>128587</xdr:rowOff>
    </xdr:from>
    <xdr:ext cx="65" cy="172227"/>
    <xdr:sp macro="" textlink="">
      <xdr:nvSpPr>
        <xdr:cNvPr id="323" name="ZoneTexte 322">
          <a:extLst>
            <a:ext uri="{FF2B5EF4-FFF2-40B4-BE49-F238E27FC236}">
              <a16:creationId xmlns:a16="http://schemas.microsoft.com/office/drawing/2014/main" id="{C4A8D635-AF3D-4442-A334-8B99E9763937}"/>
            </a:ext>
          </a:extLst>
        </xdr:cNvPr>
        <xdr:cNvSpPr txBox="1"/>
      </xdr:nvSpPr>
      <xdr:spPr>
        <a:xfrm>
          <a:off x="18411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41</xdr:row>
      <xdr:rowOff>128587</xdr:rowOff>
    </xdr:from>
    <xdr:ext cx="65" cy="172227"/>
    <xdr:sp macro="" textlink="">
      <xdr:nvSpPr>
        <xdr:cNvPr id="324" name="ZoneTexte 323">
          <a:extLst>
            <a:ext uri="{FF2B5EF4-FFF2-40B4-BE49-F238E27FC236}">
              <a16:creationId xmlns:a16="http://schemas.microsoft.com/office/drawing/2014/main" id="{93938C08-25AD-47FC-8D80-16B356800E6C}"/>
            </a:ext>
          </a:extLst>
        </xdr:cNvPr>
        <xdr:cNvSpPr txBox="1"/>
      </xdr:nvSpPr>
      <xdr:spPr>
        <a:xfrm>
          <a:off x="18411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25" name="ZoneTexte 324">
          <a:extLst>
            <a:ext uri="{FF2B5EF4-FFF2-40B4-BE49-F238E27FC236}">
              <a16:creationId xmlns:a16="http://schemas.microsoft.com/office/drawing/2014/main" id="{E7A5F52D-8292-47F4-98DE-6D052AFA9B18}"/>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26" name="ZoneTexte 325">
          <a:extLst>
            <a:ext uri="{FF2B5EF4-FFF2-40B4-BE49-F238E27FC236}">
              <a16:creationId xmlns:a16="http://schemas.microsoft.com/office/drawing/2014/main" id="{FCD236D8-5F5B-4750-B0D6-02A304C38B33}"/>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40</xdr:row>
      <xdr:rowOff>128587</xdr:rowOff>
    </xdr:from>
    <xdr:ext cx="65" cy="172227"/>
    <xdr:sp macro="" textlink="">
      <xdr:nvSpPr>
        <xdr:cNvPr id="327" name="ZoneTexte 326">
          <a:extLst>
            <a:ext uri="{FF2B5EF4-FFF2-40B4-BE49-F238E27FC236}">
              <a16:creationId xmlns:a16="http://schemas.microsoft.com/office/drawing/2014/main" id="{70858CDC-2D96-4B46-8A65-27EF03C85228}"/>
            </a:ext>
          </a:extLst>
        </xdr:cNvPr>
        <xdr:cNvSpPr txBox="1"/>
      </xdr:nvSpPr>
      <xdr:spPr>
        <a:xfrm>
          <a:off x="19173825" y="126539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28" name="ZoneTexte 327">
          <a:extLst>
            <a:ext uri="{FF2B5EF4-FFF2-40B4-BE49-F238E27FC236}">
              <a16:creationId xmlns:a16="http://schemas.microsoft.com/office/drawing/2014/main" id="{593C1993-64FD-4171-8C98-BB4F44539075}"/>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41</xdr:row>
      <xdr:rowOff>128587</xdr:rowOff>
    </xdr:from>
    <xdr:ext cx="65" cy="172227"/>
    <xdr:sp macro="" textlink="">
      <xdr:nvSpPr>
        <xdr:cNvPr id="329" name="ZoneTexte 328">
          <a:extLst>
            <a:ext uri="{FF2B5EF4-FFF2-40B4-BE49-F238E27FC236}">
              <a16:creationId xmlns:a16="http://schemas.microsoft.com/office/drawing/2014/main" id="{BC60E195-AEE4-44F9-8F5C-327C7761328D}"/>
            </a:ext>
          </a:extLst>
        </xdr:cNvPr>
        <xdr:cNvSpPr txBox="1"/>
      </xdr:nvSpPr>
      <xdr:spPr>
        <a:xfrm>
          <a:off x="18411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30" name="ZoneTexte 329">
          <a:extLst>
            <a:ext uri="{FF2B5EF4-FFF2-40B4-BE49-F238E27FC236}">
              <a16:creationId xmlns:a16="http://schemas.microsoft.com/office/drawing/2014/main" id="{D79052DC-472E-4490-910D-7CB1F50333E6}"/>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31" name="ZoneTexte 330">
          <a:extLst>
            <a:ext uri="{FF2B5EF4-FFF2-40B4-BE49-F238E27FC236}">
              <a16:creationId xmlns:a16="http://schemas.microsoft.com/office/drawing/2014/main" id="{81117034-63E5-43E8-A95A-41BD3703F0CC}"/>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41</xdr:row>
      <xdr:rowOff>128587</xdr:rowOff>
    </xdr:from>
    <xdr:ext cx="65" cy="172227"/>
    <xdr:sp macro="" textlink="">
      <xdr:nvSpPr>
        <xdr:cNvPr id="332" name="ZoneTexte 331">
          <a:extLst>
            <a:ext uri="{FF2B5EF4-FFF2-40B4-BE49-F238E27FC236}">
              <a16:creationId xmlns:a16="http://schemas.microsoft.com/office/drawing/2014/main" id="{75650B22-0DD8-42E6-A927-7C6155A63052}"/>
            </a:ext>
          </a:extLst>
        </xdr:cNvPr>
        <xdr:cNvSpPr txBox="1"/>
      </xdr:nvSpPr>
      <xdr:spPr>
        <a:xfrm>
          <a:off x="18411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42</xdr:row>
      <xdr:rowOff>128587</xdr:rowOff>
    </xdr:from>
    <xdr:ext cx="65" cy="172227"/>
    <xdr:sp macro="" textlink="">
      <xdr:nvSpPr>
        <xdr:cNvPr id="333" name="ZoneTexte 332">
          <a:extLst>
            <a:ext uri="{FF2B5EF4-FFF2-40B4-BE49-F238E27FC236}">
              <a16:creationId xmlns:a16="http://schemas.microsoft.com/office/drawing/2014/main" id="{1BD214B3-DE88-481D-A5A6-40C0421CF766}"/>
            </a:ext>
          </a:extLst>
        </xdr:cNvPr>
        <xdr:cNvSpPr txBox="1"/>
      </xdr:nvSpPr>
      <xdr:spPr>
        <a:xfrm>
          <a:off x="18411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34" name="ZoneTexte 333">
          <a:extLst>
            <a:ext uri="{FF2B5EF4-FFF2-40B4-BE49-F238E27FC236}">
              <a16:creationId xmlns:a16="http://schemas.microsoft.com/office/drawing/2014/main" id="{2EBE7B8A-D605-4FAC-951B-2F7D350E03A1}"/>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35" name="ZoneTexte 334">
          <a:extLst>
            <a:ext uri="{FF2B5EF4-FFF2-40B4-BE49-F238E27FC236}">
              <a16:creationId xmlns:a16="http://schemas.microsoft.com/office/drawing/2014/main" id="{F3594665-23E2-4003-9C6E-ECA314CEF80F}"/>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41</xdr:row>
      <xdr:rowOff>128587</xdr:rowOff>
    </xdr:from>
    <xdr:ext cx="65" cy="172227"/>
    <xdr:sp macro="" textlink="">
      <xdr:nvSpPr>
        <xdr:cNvPr id="336" name="ZoneTexte 335">
          <a:extLst>
            <a:ext uri="{FF2B5EF4-FFF2-40B4-BE49-F238E27FC236}">
              <a16:creationId xmlns:a16="http://schemas.microsoft.com/office/drawing/2014/main" id="{BAE36134-6462-4DA2-9FA6-A561AB1B2BA0}"/>
            </a:ext>
          </a:extLst>
        </xdr:cNvPr>
        <xdr:cNvSpPr txBox="1"/>
      </xdr:nvSpPr>
      <xdr:spPr>
        <a:xfrm>
          <a:off x="19173825" y="128920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37" name="ZoneTexte 336">
          <a:extLst>
            <a:ext uri="{FF2B5EF4-FFF2-40B4-BE49-F238E27FC236}">
              <a16:creationId xmlns:a16="http://schemas.microsoft.com/office/drawing/2014/main" id="{B64ED96E-8E82-4861-878D-DDA3E7EEA071}"/>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42</xdr:row>
      <xdr:rowOff>128587</xdr:rowOff>
    </xdr:from>
    <xdr:ext cx="65" cy="172227"/>
    <xdr:sp macro="" textlink="">
      <xdr:nvSpPr>
        <xdr:cNvPr id="338" name="ZoneTexte 337">
          <a:extLst>
            <a:ext uri="{FF2B5EF4-FFF2-40B4-BE49-F238E27FC236}">
              <a16:creationId xmlns:a16="http://schemas.microsoft.com/office/drawing/2014/main" id="{F208B186-BF66-4494-81FD-2C7F8B5B0C00}"/>
            </a:ext>
          </a:extLst>
        </xdr:cNvPr>
        <xdr:cNvSpPr txBox="1"/>
      </xdr:nvSpPr>
      <xdr:spPr>
        <a:xfrm>
          <a:off x="18411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39" name="ZoneTexte 338">
          <a:extLst>
            <a:ext uri="{FF2B5EF4-FFF2-40B4-BE49-F238E27FC236}">
              <a16:creationId xmlns:a16="http://schemas.microsoft.com/office/drawing/2014/main" id="{B9826F6D-C92C-436E-A1C9-83921C0AC823}"/>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40" name="ZoneTexte 339">
          <a:extLst>
            <a:ext uri="{FF2B5EF4-FFF2-40B4-BE49-F238E27FC236}">
              <a16:creationId xmlns:a16="http://schemas.microsoft.com/office/drawing/2014/main" id="{C71CDED9-F755-4EBF-9C89-E374446894B0}"/>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43</xdr:row>
      <xdr:rowOff>128587</xdr:rowOff>
    </xdr:from>
    <xdr:ext cx="65" cy="172227"/>
    <xdr:sp macro="" textlink="">
      <xdr:nvSpPr>
        <xdr:cNvPr id="341" name="ZoneTexte 340">
          <a:extLst>
            <a:ext uri="{FF2B5EF4-FFF2-40B4-BE49-F238E27FC236}">
              <a16:creationId xmlns:a16="http://schemas.microsoft.com/office/drawing/2014/main" id="{576B6539-00B6-4325-AD54-B216CC1DBDC1}"/>
            </a:ext>
          </a:extLst>
        </xdr:cNvPr>
        <xdr:cNvSpPr txBox="1"/>
      </xdr:nvSpPr>
      <xdr:spPr>
        <a:xfrm>
          <a:off x="18411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42" name="ZoneTexte 341">
          <a:extLst>
            <a:ext uri="{FF2B5EF4-FFF2-40B4-BE49-F238E27FC236}">
              <a16:creationId xmlns:a16="http://schemas.microsoft.com/office/drawing/2014/main" id="{A8BA7145-902D-406C-B546-65D50CA53582}"/>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43" name="ZoneTexte 342">
          <a:extLst>
            <a:ext uri="{FF2B5EF4-FFF2-40B4-BE49-F238E27FC236}">
              <a16:creationId xmlns:a16="http://schemas.microsoft.com/office/drawing/2014/main" id="{41C625ED-A001-4369-88CA-00296AD10F08}"/>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42</xdr:row>
      <xdr:rowOff>128587</xdr:rowOff>
    </xdr:from>
    <xdr:ext cx="65" cy="172227"/>
    <xdr:sp macro="" textlink="">
      <xdr:nvSpPr>
        <xdr:cNvPr id="344" name="ZoneTexte 343">
          <a:extLst>
            <a:ext uri="{FF2B5EF4-FFF2-40B4-BE49-F238E27FC236}">
              <a16:creationId xmlns:a16="http://schemas.microsoft.com/office/drawing/2014/main" id="{19AD1FE5-2458-4905-9B81-BB6B69BFFD97}"/>
            </a:ext>
          </a:extLst>
        </xdr:cNvPr>
        <xdr:cNvSpPr txBox="1"/>
      </xdr:nvSpPr>
      <xdr:spPr>
        <a:xfrm>
          <a:off x="19173825" y="13130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45" name="ZoneTexte 344">
          <a:extLst>
            <a:ext uri="{FF2B5EF4-FFF2-40B4-BE49-F238E27FC236}">
              <a16:creationId xmlns:a16="http://schemas.microsoft.com/office/drawing/2014/main" id="{807AA113-C73F-4DCA-9EA3-C801383E9F43}"/>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43</xdr:row>
      <xdr:rowOff>128587</xdr:rowOff>
    </xdr:from>
    <xdr:ext cx="65" cy="172227"/>
    <xdr:sp macro="" textlink="">
      <xdr:nvSpPr>
        <xdr:cNvPr id="346" name="ZoneTexte 345">
          <a:extLst>
            <a:ext uri="{FF2B5EF4-FFF2-40B4-BE49-F238E27FC236}">
              <a16:creationId xmlns:a16="http://schemas.microsoft.com/office/drawing/2014/main" id="{B404A644-1DD5-4E0D-8B03-D8B9F5650270}"/>
            </a:ext>
          </a:extLst>
        </xdr:cNvPr>
        <xdr:cNvSpPr txBox="1"/>
      </xdr:nvSpPr>
      <xdr:spPr>
        <a:xfrm>
          <a:off x="18411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47" name="ZoneTexte 346">
          <a:extLst>
            <a:ext uri="{FF2B5EF4-FFF2-40B4-BE49-F238E27FC236}">
              <a16:creationId xmlns:a16="http://schemas.microsoft.com/office/drawing/2014/main" id="{53A15CAC-FB01-4F83-9996-CC201CA9E089}"/>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48" name="ZoneTexte 347">
          <a:extLst>
            <a:ext uri="{FF2B5EF4-FFF2-40B4-BE49-F238E27FC236}">
              <a16:creationId xmlns:a16="http://schemas.microsoft.com/office/drawing/2014/main" id="{C2CC0F6B-4248-46B6-91E9-F535FF2BB545}"/>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43</xdr:row>
      <xdr:rowOff>128587</xdr:rowOff>
    </xdr:from>
    <xdr:ext cx="65" cy="172227"/>
    <xdr:sp macro="" textlink="">
      <xdr:nvSpPr>
        <xdr:cNvPr id="349" name="ZoneTexte 348">
          <a:extLst>
            <a:ext uri="{FF2B5EF4-FFF2-40B4-BE49-F238E27FC236}">
              <a16:creationId xmlns:a16="http://schemas.microsoft.com/office/drawing/2014/main" id="{2C433546-72A6-4D2B-845E-7CFE6A2242FA}"/>
            </a:ext>
          </a:extLst>
        </xdr:cNvPr>
        <xdr:cNvSpPr txBox="1"/>
      </xdr:nvSpPr>
      <xdr:spPr>
        <a:xfrm>
          <a:off x="18411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44</xdr:row>
      <xdr:rowOff>128587</xdr:rowOff>
    </xdr:from>
    <xdr:ext cx="65" cy="172227"/>
    <xdr:sp macro="" textlink="">
      <xdr:nvSpPr>
        <xdr:cNvPr id="350" name="ZoneTexte 349">
          <a:extLst>
            <a:ext uri="{FF2B5EF4-FFF2-40B4-BE49-F238E27FC236}">
              <a16:creationId xmlns:a16="http://schemas.microsoft.com/office/drawing/2014/main" id="{9761CC80-B8A4-4BF6-9406-48CBEBF4131E}"/>
            </a:ext>
          </a:extLst>
        </xdr:cNvPr>
        <xdr:cNvSpPr txBox="1"/>
      </xdr:nvSpPr>
      <xdr:spPr>
        <a:xfrm>
          <a:off x="18411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51" name="ZoneTexte 350">
          <a:extLst>
            <a:ext uri="{FF2B5EF4-FFF2-40B4-BE49-F238E27FC236}">
              <a16:creationId xmlns:a16="http://schemas.microsoft.com/office/drawing/2014/main" id="{99D0CFC2-6213-476F-BB6F-51D4D44B0739}"/>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2" name="ZoneTexte 351">
          <a:extLst>
            <a:ext uri="{FF2B5EF4-FFF2-40B4-BE49-F238E27FC236}">
              <a16:creationId xmlns:a16="http://schemas.microsoft.com/office/drawing/2014/main" id="{20C21D24-B3E5-4CF0-9BBA-9FC4BBAA903A}"/>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43</xdr:row>
      <xdr:rowOff>128587</xdr:rowOff>
    </xdr:from>
    <xdr:ext cx="65" cy="172227"/>
    <xdr:sp macro="" textlink="">
      <xdr:nvSpPr>
        <xdr:cNvPr id="353" name="ZoneTexte 352">
          <a:extLst>
            <a:ext uri="{FF2B5EF4-FFF2-40B4-BE49-F238E27FC236}">
              <a16:creationId xmlns:a16="http://schemas.microsoft.com/office/drawing/2014/main" id="{5E065D2C-897F-4AC0-899E-E79B91D71520}"/>
            </a:ext>
          </a:extLst>
        </xdr:cNvPr>
        <xdr:cNvSpPr txBox="1"/>
      </xdr:nvSpPr>
      <xdr:spPr>
        <a:xfrm>
          <a:off x="19173825" y="13368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4" name="ZoneTexte 353">
          <a:extLst>
            <a:ext uri="{FF2B5EF4-FFF2-40B4-BE49-F238E27FC236}">
              <a16:creationId xmlns:a16="http://schemas.microsoft.com/office/drawing/2014/main" id="{7B41C5C5-0985-4422-8BA3-B89F754B5FF4}"/>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44</xdr:row>
      <xdr:rowOff>128587</xdr:rowOff>
    </xdr:from>
    <xdr:ext cx="65" cy="172227"/>
    <xdr:sp macro="" textlink="">
      <xdr:nvSpPr>
        <xdr:cNvPr id="355" name="ZoneTexte 354">
          <a:extLst>
            <a:ext uri="{FF2B5EF4-FFF2-40B4-BE49-F238E27FC236}">
              <a16:creationId xmlns:a16="http://schemas.microsoft.com/office/drawing/2014/main" id="{79F65B1E-0EDC-479B-A8DD-D545B8CB62AC}"/>
            </a:ext>
          </a:extLst>
        </xdr:cNvPr>
        <xdr:cNvSpPr txBox="1"/>
      </xdr:nvSpPr>
      <xdr:spPr>
        <a:xfrm>
          <a:off x="18411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6" name="ZoneTexte 355">
          <a:extLst>
            <a:ext uri="{FF2B5EF4-FFF2-40B4-BE49-F238E27FC236}">
              <a16:creationId xmlns:a16="http://schemas.microsoft.com/office/drawing/2014/main" id="{ED31452D-6D99-4B45-91D9-B71EED83EC57}"/>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7" name="ZoneTexte 356">
          <a:extLst>
            <a:ext uri="{FF2B5EF4-FFF2-40B4-BE49-F238E27FC236}">
              <a16:creationId xmlns:a16="http://schemas.microsoft.com/office/drawing/2014/main" id="{8F18CD0C-0A0A-4932-A371-54DCBD8DA5EE}"/>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8" name="ZoneTexte 357">
          <a:extLst>
            <a:ext uri="{FF2B5EF4-FFF2-40B4-BE49-F238E27FC236}">
              <a16:creationId xmlns:a16="http://schemas.microsoft.com/office/drawing/2014/main" id="{5B60BDEB-91AD-4B86-AB5B-EFEF3E94B5BF}"/>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44</xdr:row>
      <xdr:rowOff>128587</xdr:rowOff>
    </xdr:from>
    <xdr:ext cx="65" cy="172227"/>
    <xdr:sp macro="" textlink="">
      <xdr:nvSpPr>
        <xdr:cNvPr id="359" name="ZoneTexte 358">
          <a:extLst>
            <a:ext uri="{FF2B5EF4-FFF2-40B4-BE49-F238E27FC236}">
              <a16:creationId xmlns:a16="http://schemas.microsoft.com/office/drawing/2014/main" id="{CC782675-98C2-48DC-BADD-0E80B5E7AD7F}"/>
            </a:ext>
          </a:extLst>
        </xdr:cNvPr>
        <xdr:cNvSpPr txBox="1"/>
      </xdr:nvSpPr>
      <xdr:spPr>
        <a:xfrm>
          <a:off x="19173825" y="13606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126</xdr:row>
      <xdr:rowOff>0</xdr:rowOff>
    </xdr:from>
    <xdr:ext cx="65" cy="172227"/>
    <xdr:sp macro="" textlink="">
      <xdr:nvSpPr>
        <xdr:cNvPr id="360" name="ZoneTexte 359">
          <a:extLst>
            <a:ext uri="{FF2B5EF4-FFF2-40B4-BE49-F238E27FC236}">
              <a16:creationId xmlns:a16="http://schemas.microsoft.com/office/drawing/2014/main" id="{AD636640-249D-4D73-8D4C-23FFFB2442D0}"/>
            </a:ext>
          </a:extLst>
        </xdr:cNvPr>
        <xdr:cNvSpPr txBox="1"/>
      </xdr:nvSpPr>
      <xdr:spPr>
        <a:xfrm>
          <a:off x="20345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361" name="ZoneTexte 360">
          <a:extLst>
            <a:ext uri="{FF2B5EF4-FFF2-40B4-BE49-F238E27FC236}">
              <a16:creationId xmlns:a16="http://schemas.microsoft.com/office/drawing/2014/main" id="{3C5BE767-F4C9-4753-92DE-59207E7F33DC}"/>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62" name="ZoneTexte 361">
          <a:extLst>
            <a:ext uri="{FF2B5EF4-FFF2-40B4-BE49-F238E27FC236}">
              <a16:creationId xmlns:a16="http://schemas.microsoft.com/office/drawing/2014/main" id="{D3BA6475-054A-4627-97E2-2548545A6738}"/>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63" name="ZoneTexte 362">
          <a:extLst>
            <a:ext uri="{FF2B5EF4-FFF2-40B4-BE49-F238E27FC236}">
              <a16:creationId xmlns:a16="http://schemas.microsoft.com/office/drawing/2014/main" id="{800DF570-A691-4DBD-B2BA-9036FE53ED50}"/>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364" name="ZoneTexte 363">
          <a:extLst>
            <a:ext uri="{FF2B5EF4-FFF2-40B4-BE49-F238E27FC236}">
              <a16:creationId xmlns:a16="http://schemas.microsoft.com/office/drawing/2014/main" id="{6DFECB04-C15B-4A0F-AF3D-667A0A2A97B8}"/>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65" name="ZoneTexte 364">
          <a:extLst>
            <a:ext uri="{FF2B5EF4-FFF2-40B4-BE49-F238E27FC236}">
              <a16:creationId xmlns:a16="http://schemas.microsoft.com/office/drawing/2014/main" id="{7C209043-CDAE-49B7-9C74-26D3F6503AE1}"/>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66" name="ZoneTexte 365">
          <a:extLst>
            <a:ext uri="{FF2B5EF4-FFF2-40B4-BE49-F238E27FC236}">
              <a16:creationId xmlns:a16="http://schemas.microsoft.com/office/drawing/2014/main" id="{A5883597-2C41-4B26-8E7B-18EA58983845}"/>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34</xdr:row>
      <xdr:rowOff>128587</xdr:rowOff>
    </xdr:from>
    <xdr:ext cx="65" cy="172227"/>
    <xdr:sp macro="" textlink="">
      <xdr:nvSpPr>
        <xdr:cNvPr id="367" name="ZoneTexte 366">
          <a:extLst>
            <a:ext uri="{FF2B5EF4-FFF2-40B4-BE49-F238E27FC236}">
              <a16:creationId xmlns:a16="http://schemas.microsoft.com/office/drawing/2014/main" id="{B45DE9E3-AE4A-461E-8F95-26EF13987161}"/>
            </a:ext>
          </a:extLst>
        </xdr:cNvPr>
        <xdr:cNvSpPr txBox="1"/>
      </xdr:nvSpPr>
      <xdr:spPr>
        <a:xfrm>
          <a:off x="18411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368" name="ZoneTexte 367">
          <a:extLst>
            <a:ext uri="{FF2B5EF4-FFF2-40B4-BE49-F238E27FC236}">
              <a16:creationId xmlns:a16="http://schemas.microsoft.com/office/drawing/2014/main" id="{E688D3E7-32D6-41B3-B1B8-9F814D6143DB}"/>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69" name="ZoneTexte 368">
          <a:extLst>
            <a:ext uri="{FF2B5EF4-FFF2-40B4-BE49-F238E27FC236}">
              <a16:creationId xmlns:a16="http://schemas.microsoft.com/office/drawing/2014/main" id="{6F020361-7C21-45A0-9365-3A4BF5B8AECF}"/>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70" name="ZoneTexte 369">
          <a:extLst>
            <a:ext uri="{FF2B5EF4-FFF2-40B4-BE49-F238E27FC236}">
              <a16:creationId xmlns:a16="http://schemas.microsoft.com/office/drawing/2014/main" id="{E98E093B-ADCE-41D9-94E8-6A81F42CD575}"/>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34</xdr:row>
      <xdr:rowOff>128587</xdr:rowOff>
    </xdr:from>
    <xdr:ext cx="65" cy="172227"/>
    <xdr:sp macro="" textlink="">
      <xdr:nvSpPr>
        <xdr:cNvPr id="371" name="ZoneTexte 370">
          <a:extLst>
            <a:ext uri="{FF2B5EF4-FFF2-40B4-BE49-F238E27FC236}">
              <a16:creationId xmlns:a16="http://schemas.microsoft.com/office/drawing/2014/main" id="{6B88E1B8-7696-4385-B626-83B103E83E4B}"/>
            </a:ext>
          </a:extLst>
        </xdr:cNvPr>
        <xdr:cNvSpPr txBox="1"/>
      </xdr:nvSpPr>
      <xdr:spPr>
        <a:xfrm>
          <a:off x="19173825" y="11225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72" name="ZoneTexte 371">
          <a:extLst>
            <a:ext uri="{FF2B5EF4-FFF2-40B4-BE49-F238E27FC236}">
              <a16:creationId xmlns:a16="http://schemas.microsoft.com/office/drawing/2014/main" id="{FFDEC0D3-F944-4F95-82EB-5D758A9ED19D}"/>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373" name="ZoneTexte 372">
          <a:extLst>
            <a:ext uri="{FF2B5EF4-FFF2-40B4-BE49-F238E27FC236}">
              <a16:creationId xmlns:a16="http://schemas.microsoft.com/office/drawing/2014/main" id="{83307B8F-457E-403A-A9A6-43461111DC67}"/>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74" name="ZoneTexte 373">
          <a:extLst>
            <a:ext uri="{FF2B5EF4-FFF2-40B4-BE49-F238E27FC236}">
              <a16:creationId xmlns:a16="http://schemas.microsoft.com/office/drawing/2014/main" id="{69AC6642-E378-4D3F-A7DC-12C5DE48CAEE}"/>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75" name="ZoneTexte 374">
          <a:extLst>
            <a:ext uri="{FF2B5EF4-FFF2-40B4-BE49-F238E27FC236}">
              <a16:creationId xmlns:a16="http://schemas.microsoft.com/office/drawing/2014/main" id="{37423CF6-1E94-4D6F-8E03-0DED249490B0}"/>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35</xdr:row>
      <xdr:rowOff>128587</xdr:rowOff>
    </xdr:from>
    <xdr:ext cx="65" cy="172227"/>
    <xdr:sp macro="" textlink="">
      <xdr:nvSpPr>
        <xdr:cNvPr id="376" name="ZoneTexte 375">
          <a:extLst>
            <a:ext uri="{FF2B5EF4-FFF2-40B4-BE49-F238E27FC236}">
              <a16:creationId xmlns:a16="http://schemas.microsoft.com/office/drawing/2014/main" id="{EED6E403-65B4-4E89-AC78-CF33A5E9124D}"/>
            </a:ext>
          </a:extLst>
        </xdr:cNvPr>
        <xdr:cNvSpPr txBox="1"/>
      </xdr:nvSpPr>
      <xdr:spPr>
        <a:xfrm>
          <a:off x="18411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77" name="ZoneTexte 376">
          <a:extLst>
            <a:ext uri="{FF2B5EF4-FFF2-40B4-BE49-F238E27FC236}">
              <a16:creationId xmlns:a16="http://schemas.microsoft.com/office/drawing/2014/main" id="{FCF1F63F-3D88-4207-8338-867693053B35}"/>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78" name="ZoneTexte 377">
          <a:extLst>
            <a:ext uri="{FF2B5EF4-FFF2-40B4-BE49-F238E27FC236}">
              <a16:creationId xmlns:a16="http://schemas.microsoft.com/office/drawing/2014/main" id="{8FEF1132-9422-44A4-91D8-45A65A2A4D41}"/>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79" name="ZoneTexte 378">
          <a:extLst>
            <a:ext uri="{FF2B5EF4-FFF2-40B4-BE49-F238E27FC236}">
              <a16:creationId xmlns:a16="http://schemas.microsoft.com/office/drawing/2014/main" id="{7A82F1FC-5DB6-486A-8D64-072A34B6B431}"/>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35</xdr:row>
      <xdr:rowOff>128587</xdr:rowOff>
    </xdr:from>
    <xdr:ext cx="65" cy="172227"/>
    <xdr:sp macro="" textlink="">
      <xdr:nvSpPr>
        <xdr:cNvPr id="380" name="ZoneTexte 379">
          <a:extLst>
            <a:ext uri="{FF2B5EF4-FFF2-40B4-BE49-F238E27FC236}">
              <a16:creationId xmlns:a16="http://schemas.microsoft.com/office/drawing/2014/main" id="{EE008535-6B8E-4640-B768-4ED955EDD0E6}"/>
            </a:ext>
          </a:extLst>
        </xdr:cNvPr>
        <xdr:cNvSpPr txBox="1"/>
      </xdr:nvSpPr>
      <xdr:spPr>
        <a:xfrm>
          <a:off x="19173825" y="11463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1" name="ZoneTexte 380">
          <a:extLst>
            <a:ext uri="{FF2B5EF4-FFF2-40B4-BE49-F238E27FC236}">
              <a16:creationId xmlns:a16="http://schemas.microsoft.com/office/drawing/2014/main" id="{3B1DE4D6-EC0D-4899-A29B-6E4F43536EEB}"/>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82" name="ZoneTexte 381">
          <a:extLst>
            <a:ext uri="{FF2B5EF4-FFF2-40B4-BE49-F238E27FC236}">
              <a16:creationId xmlns:a16="http://schemas.microsoft.com/office/drawing/2014/main" id="{30B681B7-1561-466D-B2F9-40A32FECBDEE}"/>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3" name="ZoneTexte 382">
          <a:extLst>
            <a:ext uri="{FF2B5EF4-FFF2-40B4-BE49-F238E27FC236}">
              <a16:creationId xmlns:a16="http://schemas.microsoft.com/office/drawing/2014/main" id="{545FED08-BBF6-4135-88BA-F057C3D3D059}"/>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4" name="ZoneTexte 383">
          <a:extLst>
            <a:ext uri="{FF2B5EF4-FFF2-40B4-BE49-F238E27FC236}">
              <a16:creationId xmlns:a16="http://schemas.microsoft.com/office/drawing/2014/main" id="{FE6D9CD1-4477-4D7C-B205-6B93C9F417A7}"/>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85" name="ZoneTexte 384">
          <a:extLst>
            <a:ext uri="{FF2B5EF4-FFF2-40B4-BE49-F238E27FC236}">
              <a16:creationId xmlns:a16="http://schemas.microsoft.com/office/drawing/2014/main" id="{98E20F5D-D661-49D2-8EA8-FD8728CCF022}"/>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6" name="ZoneTexte 385">
          <a:extLst>
            <a:ext uri="{FF2B5EF4-FFF2-40B4-BE49-F238E27FC236}">
              <a16:creationId xmlns:a16="http://schemas.microsoft.com/office/drawing/2014/main" id="{C221723A-A72B-43F1-AA93-7ED439E218B2}"/>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7" name="ZoneTexte 386">
          <a:extLst>
            <a:ext uri="{FF2B5EF4-FFF2-40B4-BE49-F238E27FC236}">
              <a16:creationId xmlns:a16="http://schemas.microsoft.com/office/drawing/2014/main" id="{6CC82B45-8E8F-4A94-B7AC-6DB9BE1AA52D}"/>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88" name="ZoneTexte 387">
          <a:extLst>
            <a:ext uri="{FF2B5EF4-FFF2-40B4-BE49-F238E27FC236}">
              <a16:creationId xmlns:a16="http://schemas.microsoft.com/office/drawing/2014/main" id="{53CA5DD3-8097-4937-943C-217CA972861A}"/>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89" name="ZoneTexte 388">
          <a:extLst>
            <a:ext uri="{FF2B5EF4-FFF2-40B4-BE49-F238E27FC236}">
              <a16:creationId xmlns:a16="http://schemas.microsoft.com/office/drawing/2014/main" id="{882A1682-87FD-43BE-95D0-D573084E15BE}"/>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90" name="ZoneTexte 389">
          <a:extLst>
            <a:ext uri="{FF2B5EF4-FFF2-40B4-BE49-F238E27FC236}">
              <a16:creationId xmlns:a16="http://schemas.microsoft.com/office/drawing/2014/main" id="{078AF6ED-516B-471E-99CD-56613B6285DE}"/>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91" name="ZoneTexte 390">
          <a:extLst>
            <a:ext uri="{FF2B5EF4-FFF2-40B4-BE49-F238E27FC236}">
              <a16:creationId xmlns:a16="http://schemas.microsoft.com/office/drawing/2014/main" id="{04E44891-7D5E-45DA-B2CA-56B266C46A1F}"/>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92" name="ZoneTexte 391">
          <a:extLst>
            <a:ext uri="{FF2B5EF4-FFF2-40B4-BE49-F238E27FC236}">
              <a16:creationId xmlns:a16="http://schemas.microsoft.com/office/drawing/2014/main" id="{66AAA04C-1926-432F-8C62-46893B3CD566}"/>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93" name="ZoneTexte 392">
          <a:extLst>
            <a:ext uri="{FF2B5EF4-FFF2-40B4-BE49-F238E27FC236}">
              <a16:creationId xmlns:a16="http://schemas.microsoft.com/office/drawing/2014/main" id="{A4C4788E-3974-44D4-8C4A-ED17B84B12DB}"/>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36</xdr:row>
      <xdr:rowOff>128587</xdr:rowOff>
    </xdr:from>
    <xdr:ext cx="65" cy="172227"/>
    <xdr:sp macro="" textlink="">
      <xdr:nvSpPr>
        <xdr:cNvPr id="394" name="ZoneTexte 393">
          <a:extLst>
            <a:ext uri="{FF2B5EF4-FFF2-40B4-BE49-F238E27FC236}">
              <a16:creationId xmlns:a16="http://schemas.microsoft.com/office/drawing/2014/main" id="{9056C694-7985-4285-9749-FA80AA66C7F9}"/>
            </a:ext>
          </a:extLst>
        </xdr:cNvPr>
        <xdr:cNvSpPr txBox="1"/>
      </xdr:nvSpPr>
      <xdr:spPr>
        <a:xfrm>
          <a:off x="18411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395" name="ZoneTexte 394">
          <a:extLst>
            <a:ext uri="{FF2B5EF4-FFF2-40B4-BE49-F238E27FC236}">
              <a16:creationId xmlns:a16="http://schemas.microsoft.com/office/drawing/2014/main" id="{BE069905-A4F3-471A-82CD-316EF7DE073D}"/>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96" name="ZoneTexte 395">
          <a:extLst>
            <a:ext uri="{FF2B5EF4-FFF2-40B4-BE49-F238E27FC236}">
              <a16:creationId xmlns:a16="http://schemas.microsoft.com/office/drawing/2014/main" id="{48D368AA-A393-4598-8F29-CD8220129C86}"/>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397" name="ZoneTexte 396">
          <a:extLst>
            <a:ext uri="{FF2B5EF4-FFF2-40B4-BE49-F238E27FC236}">
              <a16:creationId xmlns:a16="http://schemas.microsoft.com/office/drawing/2014/main" id="{9797BF4A-9A8D-4327-837F-8FA8E7144B31}"/>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36</xdr:row>
      <xdr:rowOff>128587</xdr:rowOff>
    </xdr:from>
    <xdr:ext cx="65" cy="172227"/>
    <xdr:sp macro="" textlink="">
      <xdr:nvSpPr>
        <xdr:cNvPr id="398" name="ZoneTexte 397">
          <a:extLst>
            <a:ext uri="{FF2B5EF4-FFF2-40B4-BE49-F238E27FC236}">
              <a16:creationId xmlns:a16="http://schemas.microsoft.com/office/drawing/2014/main" id="{563097A0-CD8F-486E-9EE9-3C41E43E76C5}"/>
            </a:ext>
          </a:extLst>
        </xdr:cNvPr>
        <xdr:cNvSpPr txBox="1"/>
      </xdr:nvSpPr>
      <xdr:spPr>
        <a:xfrm>
          <a:off x="19173825" y="11701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399" name="ZoneTexte 398">
          <a:extLst>
            <a:ext uri="{FF2B5EF4-FFF2-40B4-BE49-F238E27FC236}">
              <a16:creationId xmlns:a16="http://schemas.microsoft.com/office/drawing/2014/main" id="{597A0C6B-9245-42A5-8F5F-D945A80413C9}"/>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400" name="ZoneTexte 399">
          <a:extLst>
            <a:ext uri="{FF2B5EF4-FFF2-40B4-BE49-F238E27FC236}">
              <a16:creationId xmlns:a16="http://schemas.microsoft.com/office/drawing/2014/main" id="{3A565E7F-CF0D-4854-8AA3-12844C438BF5}"/>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401" name="ZoneTexte 400">
          <a:extLst>
            <a:ext uri="{FF2B5EF4-FFF2-40B4-BE49-F238E27FC236}">
              <a16:creationId xmlns:a16="http://schemas.microsoft.com/office/drawing/2014/main" id="{BC55B58F-8986-4E80-BDE2-8569E313C446}"/>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402" name="ZoneTexte 401">
          <a:extLst>
            <a:ext uri="{FF2B5EF4-FFF2-40B4-BE49-F238E27FC236}">
              <a16:creationId xmlns:a16="http://schemas.microsoft.com/office/drawing/2014/main" id="{9AAA1271-21D7-454B-95C6-5E26AFE80DAA}"/>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37</xdr:row>
      <xdr:rowOff>128587</xdr:rowOff>
    </xdr:from>
    <xdr:ext cx="65" cy="172227"/>
    <xdr:sp macro="" textlink="">
      <xdr:nvSpPr>
        <xdr:cNvPr id="403" name="ZoneTexte 402">
          <a:extLst>
            <a:ext uri="{FF2B5EF4-FFF2-40B4-BE49-F238E27FC236}">
              <a16:creationId xmlns:a16="http://schemas.microsoft.com/office/drawing/2014/main" id="{ACC8CDF7-C812-47D5-8FC9-0269DA67184F}"/>
            </a:ext>
          </a:extLst>
        </xdr:cNvPr>
        <xdr:cNvSpPr txBox="1"/>
      </xdr:nvSpPr>
      <xdr:spPr>
        <a:xfrm>
          <a:off x="18411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404" name="ZoneTexte 403">
          <a:extLst>
            <a:ext uri="{FF2B5EF4-FFF2-40B4-BE49-F238E27FC236}">
              <a16:creationId xmlns:a16="http://schemas.microsoft.com/office/drawing/2014/main" id="{91E3F04B-6F87-489E-B6B2-CEEEC2D1BCB2}"/>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37</xdr:row>
      <xdr:rowOff>128587</xdr:rowOff>
    </xdr:from>
    <xdr:ext cx="65" cy="172227"/>
    <xdr:sp macro="" textlink="">
      <xdr:nvSpPr>
        <xdr:cNvPr id="405" name="ZoneTexte 404">
          <a:extLst>
            <a:ext uri="{FF2B5EF4-FFF2-40B4-BE49-F238E27FC236}">
              <a16:creationId xmlns:a16="http://schemas.microsoft.com/office/drawing/2014/main" id="{689895CB-3292-46D9-AB75-A284A977DC34}"/>
            </a:ext>
          </a:extLst>
        </xdr:cNvPr>
        <xdr:cNvSpPr txBox="1"/>
      </xdr:nvSpPr>
      <xdr:spPr>
        <a:xfrm>
          <a:off x="19173825" y="11939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92</xdr:row>
      <xdr:rowOff>128587</xdr:rowOff>
    </xdr:from>
    <xdr:ext cx="65" cy="172227"/>
    <xdr:sp macro="" textlink="">
      <xdr:nvSpPr>
        <xdr:cNvPr id="406" name="ZoneTexte 405">
          <a:extLst>
            <a:ext uri="{FF2B5EF4-FFF2-40B4-BE49-F238E27FC236}">
              <a16:creationId xmlns:a16="http://schemas.microsoft.com/office/drawing/2014/main" id="{F987D3B5-D318-48BB-A75A-63EDFD2ED0C5}"/>
            </a:ext>
          </a:extLst>
        </xdr:cNvPr>
        <xdr:cNvSpPr txBox="1"/>
      </xdr:nvSpPr>
      <xdr:spPr>
        <a:xfrm>
          <a:off x="18411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92</xdr:row>
      <xdr:rowOff>128587</xdr:rowOff>
    </xdr:from>
    <xdr:ext cx="65" cy="172227"/>
    <xdr:sp macro="" textlink="">
      <xdr:nvSpPr>
        <xdr:cNvPr id="407" name="ZoneTexte 406">
          <a:extLst>
            <a:ext uri="{FF2B5EF4-FFF2-40B4-BE49-F238E27FC236}">
              <a16:creationId xmlns:a16="http://schemas.microsoft.com/office/drawing/2014/main" id="{1C6B6AF2-019E-4F10-813E-9E061F7E1A5B}"/>
            </a:ext>
          </a:extLst>
        </xdr:cNvPr>
        <xdr:cNvSpPr txBox="1"/>
      </xdr:nvSpPr>
      <xdr:spPr>
        <a:xfrm>
          <a:off x="19173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92</xdr:row>
      <xdr:rowOff>128587</xdr:rowOff>
    </xdr:from>
    <xdr:ext cx="65" cy="172227"/>
    <xdr:sp macro="" textlink="">
      <xdr:nvSpPr>
        <xdr:cNvPr id="408" name="ZoneTexte 407">
          <a:extLst>
            <a:ext uri="{FF2B5EF4-FFF2-40B4-BE49-F238E27FC236}">
              <a16:creationId xmlns:a16="http://schemas.microsoft.com/office/drawing/2014/main" id="{A9FAAE10-9D38-4410-B555-ECDFDF6E100D}"/>
            </a:ext>
          </a:extLst>
        </xdr:cNvPr>
        <xdr:cNvSpPr txBox="1"/>
      </xdr:nvSpPr>
      <xdr:spPr>
        <a:xfrm>
          <a:off x="19173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92</xdr:row>
      <xdr:rowOff>128587</xdr:rowOff>
    </xdr:from>
    <xdr:ext cx="65" cy="172227"/>
    <xdr:sp macro="" textlink="">
      <xdr:nvSpPr>
        <xdr:cNvPr id="409" name="ZoneTexte 408">
          <a:extLst>
            <a:ext uri="{FF2B5EF4-FFF2-40B4-BE49-F238E27FC236}">
              <a16:creationId xmlns:a16="http://schemas.microsoft.com/office/drawing/2014/main" id="{675857DD-74B7-4CD2-AEEF-F2DFB4354F67}"/>
            </a:ext>
          </a:extLst>
        </xdr:cNvPr>
        <xdr:cNvSpPr txBox="1"/>
      </xdr:nvSpPr>
      <xdr:spPr>
        <a:xfrm>
          <a:off x="18411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93</xdr:row>
      <xdr:rowOff>128587</xdr:rowOff>
    </xdr:from>
    <xdr:ext cx="65" cy="172227"/>
    <xdr:sp macro="" textlink="">
      <xdr:nvSpPr>
        <xdr:cNvPr id="410" name="ZoneTexte 409">
          <a:extLst>
            <a:ext uri="{FF2B5EF4-FFF2-40B4-BE49-F238E27FC236}">
              <a16:creationId xmlns:a16="http://schemas.microsoft.com/office/drawing/2014/main" id="{E25E47F6-74F7-4764-999C-F0E706CA122E}"/>
            </a:ext>
          </a:extLst>
        </xdr:cNvPr>
        <xdr:cNvSpPr txBox="1"/>
      </xdr:nvSpPr>
      <xdr:spPr>
        <a:xfrm>
          <a:off x="18411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92</xdr:row>
      <xdr:rowOff>128587</xdr:rowOff>
    </xdr:from>
    <xdr:ext cx="65" cy="172227"/>
    <xdr:sp macro="" textlink="">
      <xdr:nvSpPr>
        <xdr:cNvPr id="411" name="ZoneTexte 410">
          <a:extLst>
            <a:ext uri="{FF2B5EF4-FFF2-40B4-BE49-F238E27FC236}">
              <a16:creationId xmlns:a16="http://schemas.microsoft.com/office/drawing/2014/main" id="{AC3F32CA-E338-4A11-B0B4-763C35725DB3}"/>
            </a:ext>
          </a:extLst>
        </xdr:cNvPr>
        <xdr:cNvSpPr txBox="1"/>
      </xdr:nvSpPr>
      <xdr:spPr>
        <a:xfrm>
          <a:off x="19173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12" name="ZoneTexte 411">
          <a:extLst>
            <a:ext uri="{FF2B5EF4-FFF2-40B4-BE49-F238E27FC236}">
              <a16:creationId xmlns:a16="http://schemas.microsoft.com/office/drawing/2014/main" id="{5542C112-E292-474F-9176-E8CB89DDCB6E}"/>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92</xdr:row>
      <xdr:rowOff>128587</xdr:rowOff>
    </xdr:from>
    <xdr:ext cx="65" cy="172227"/>
    <xdr:sp macro="" textlink="">
      <xdr:nvSpPr>
        <xdr:cNvPr id="413" name="ZoneTexte 412">
          <a:extLst>
            <a:ext uri="{FF2B5EF4-FFF2-40B4-BE49-F238E27FC236}">
              <a16:creationId xmlns:a16="http://schemas.microsoft.com/office/drawing/2014/main" id="{3D66C41B-9E00-413D-AE4C-54F380DD6D1F}"/>
            </a:ext>
          </a:extLst>
        </xdr:cNvPr>
        <xdr:cNvSpPr txBox="1"/>
      </xdr:nvSpPr>
      <xdr:spPr>
        <a:xfrm>
          <a:off x="19173825" y="24693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14" name="ZoneTexte 413">
          <a:extLst>
            <a:ext uri="{FF2B5EF4-FFF2-40B4-BE49-F238E27FC236}">
              <a16:creationId xmlns:a16="http://schemas.microsoft.com/office/drawing/2014/main" id="{8FB2885A-32FA-4534-8194-1D380EB92AB0}"/>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93</xdr:row>
      <xdr:rowOff>128587</xdr:rowOff>
    </xdr:from>
    <xdr:ext cx="65" cy="172227"/>
    <xdr:sp macro="" textlink="">
      <xdr:nvSpPr>
        <xdr:cNvPr id="415" name="ZoneTexte 414">
          <a:extLst>
            <a:ext uri="{FF2B5EF4-FFF2-40B4-BE49-F238E27FC236}">
              <a16:creationId xmlns:a16="http://schemas.microsoft.com/office/drawing/2014/main" id="{7422F2A6-AC72-41B1-83C7-A7BA4B5ECE98}"/>
            </a:ext>
          </a:extLst>
        </xdr:cNvPr>
        <xdr:cNvSpPr txBox="1"/>
      </xdr:nvSpPr>
      <xdr:spPr>
        <a:xfrm>
          <a:off x="18411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16" name="ZoneTexte 415">
          <a:extLst>
            <a:ext uri="{FF2B5EF4-FFF2-40B4-BE49-F238E27FC236}">
              <a16:creationId xmlns:a16="http://schemas.microsoft.com/office/drawing/2014/main" id="{715B0467-F8BD-4BDE-B1C6-8E02338C1390}"/>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17" name="ZoneTexte 416">
          <a:extLst>
            <a:ext uri="{FF2B5EF4-FFF2-40B4-BE49-F238E27FC236}">
              <a16:creationId xmlns:a16="http://schemas.microsoft.com/office/drawing/2014/main" id="{C543E03F-3755-4535-B8D4-78CD93D8E7AB}"/>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93</xdr:row>
      <xdr:rowOff>128587</xdr:rowOff>
    </xdr:from>
    <xdr:ext cx="65" cy="172227"/>
    <xdr:sp macro="" textlink="">
      <xdr:nvSpPr>
        <xdr:cNvPr id="418" name="ZoneTexte 417">
          <a:extLst>
            <a:ext uri="{FF2B5EF4-FFF2-40B4-BE49-F238E27FC236}">
              <a16:creationId xmlns:a16="http://schemas.microsoft.com/office/drawing/2014/main" id="{EE1802BF-B7DA-4948-997B-783594E26273}"/>
            </a:ext>
          </a:extLst>
        </xdr:cNvPr>
        <xdr:cNvSpPr txBox="1"/>
      </xdr:nvSpPr>
      <xdr:spPr>
        <a:xfrm>
          <a:off x="18411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94</xdr:row>
      <xdr:rowOff>128587</xdr:rowOff>
    </xdr:from>
    <xdr:ext cx="65" cy="172227"/>
    <xdr:sp macro="" textlink="">
      <xdr:nvSpPr>
        <xdr:cNvPr id="419" name="ZoneTexte 418">
          <a:extLst>
            <a:ext uri="{FF2B5EF4-FFF2-40B4-BE49-F238E27FC236}">
              <a16:creationId xmlns:a16="http://schemas.microsoft.com/office/drawing/2014/main" id="{C59598E1-AEBC-4C8A-B9DA-9884BA914578}"/>
            </a:ext>
          </a:extLst>
        </xdr:cNvPr>
        <xdr:cNvSpPr txBox="1"/>
      </xdr:nvSpPr>
      <xdr:spPr>
        <a:xfrm>
          <a:off x="18411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20" name="ZoneTexte 419">
          <a:extLst>
            <a:ext uri="{FF2B5EF4-FFF2-40B4-BE49-F238E27FC236}">
              <a16:creationId xmlns:a16="http://schemas.microsoft.com/office/drawing/2014/main" id="{6776CAFC-710B-42E1-8C65-7C706DF2BD9E}"/>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21" name="ZoneTexte 420">
          <a:extLst>
            <a:ext uri="{FF2B5EF4-FFF2-40B4-BE49-F238E27FC236}">
              <a16:creationId xmlns:a16="http://schemas.microsoft.com/office/drawing/2014/main" id="{BD917DDA-B078-4C21-84E3-84B432646D91}"/>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93</xdr:row>
      <xdr:rowOff>128587</xdr:rowOff>
    </xdr:from>
    <xdr:ext cx="65" cy="172227"/>
    <xdr:sp macro="" textlink="">
      <xdr:nvSpPr>
        <xdr:cNvPr id="422" name="ZoneTexte 421">
          <a:extLst>
            <a:ext uri="{FF2B5EF4-FFF2-40B4-BE49-F238E27FC236}">
              <a16:creationId xmlns:a16="http://schemas.microsoft.com/office/drawing/2014/main" id="{BFCAAA25-3654-4A17-A661-7AE3A1AA53B5}"/>
            </a:ext>
          </a:extLst>
        </xdr:cNvPr>
        <xdr:cNvSpPr txBox="1"/>
      </xdr:nvSpPr>
      <xdr:spPr>
        <a:xfrm>
          <a:off x="19173825" y="2493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23" name="ZoneTexte 422">
          <a:extLst>
            <a:ext uri="{FF2B5EF4-FFF2-40B4-BE49-F238E27FC236}">
              <a16:creationId xmlns:a16="http://schemas.microsoft.com/office/drawing/2014/main" id="{867CC90D-645D-49D9-BA93-4D4F71BA40E8}"/>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94</xdr:row>
      <xdr:rowOff>128587</xdr:rowOff>
    </xdr:from>
    <xdr:ext cx="65" cy="172227"/>
    <xdr:sp macro="" textlink="">
      <xdr:nvSpPr>
        <xdr:cNvPr id="424" name="ZoneTexte 423">
          <a:extLst>
            <a:ext uri="{FF2B5EF4-FFF2-40B4-BE49-F238E27FC236}">
              <a16:creationId xmlns:a16="http://schemas.microsoft.com/office/drawing/2014/main" id="{248D7275-626F-42C2-91C4-9ABA5900E493}"/>
            </a:ext>
          </a:extLst>
        </xdr:cNvPr>
        <xdr:cNvSpPr txBox="1"/>
      </xdr:nvSpPr>
      <xdr:spPr>
        <a:xfrm>
          <a:off x="18411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25" name="ZoneTexte 424">
          <a:extLst>
            <a:ext uri="{FF2B5EF4-FFF2-40B4-BE49-F238E27FC236}">
              <a16:creationId xmlns:a16="http://schemas.microsoft.com/office/drawing/2014/main" id="{4E6D8121-576A-4A72-A72B-454720CA74EE}"/>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26" name="ZoneTexte 425">
          <a:extLst>
            <a:ext uri="{FF2B5EF4-FFF2-40B4-BE49-F238E27FC236}">
              <a16:creationId xmlns:a16="http://schemas.microsoft.com/office/drawing/2014/main" id="{95B7BBA2-2D54-49A6-BD22-22F646CBC662}"/>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94</xdr:row>
      <xdr:rowOff>128587</xdr:rowOff>
    </xdr:from>
    <xdr:ext cx="65" cy="172227"/>
    <xdr:sp macro="" textlink="">
      <xdr:nvSpPr>
        <xdr:cNvPr id="427" name="ZoneTexte 426">
          <a:extLst>
            <a:ext uri="{FF2B5EF4-FFF2-40B4-BE49-F238E27FC236}">
              <a16:creationId xmlns:a16="http://schemas.microsoft.com/office/drawing/2014/main" id="{6CA3DEF0-3F50-435E-BAE9-475157A3777E}"/>
            </a:ext>
          </a:extLst>
        </xdr:cNvPr>
        <xdr:cNvSpPr txBox="1"/>
      </xdr:nvSpPr>
      <xdr:spPr>
        <a:xfrm>
          <a:off x="18411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95</xdr:row>
      <xdr:rowOff>128587</xdr:rowOff>
    </xdr:from>
    <xdr:ext cx="65" cy="172227"/>
    <xdr:sp macro="" textlink="">
      <xdr:nvSpPr>
        <xdr:cNvPr id="428" name="ZoneTexte 427">
          <a:extLst>
            <a:ext uri="{FF2B5EF4-FFF2-40B4-BE49-F238E27FC236}">
              <a16:creationId xmlns:a16="http://schemas.microsoft.com/office/drawing/2014/main" id="{79B46FC6-83D7-4076-847E-A46509DF4EE2}"/>
            </a:ext>
          </a:extLst>
        </xdr:cNvPr>
        <xdr:cNvSpPr txBox="1"/>
      </xdr:nvSpPr>
      <xdr:spPr>
        <a:xfrm>
          <a:off x="18411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29" name="ZoneTexte 428">
          <a:extLst>
            <a:ext uri="{FF2B5EF4-FFF2-40B4-BE49-F238E27FC236}">
              <a16:creationId xmlns:a16="http://schemas.microsoft.com/office/drawing/2014/main" id="{151B73A3-2363-484D-916A-9FA929F0F9F9}"/>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30" name="ZoneTexte 429">
          <a:extLst>
            <a:ext uri="{FF2B5EF4-FFF2-40B4-BE49-F238E27FC236}">
              <a16:creationId xmlns:a16="http://schemas.microsoft.com/office/drawing/2014/main" id="{A6961EA6-0E7F-4F0A-A2B1-B1915264B2FB}"/>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94</xdr:row>
      <xdr:rowOff>128587</xdr:rowOff>
    </xdr:from>
    <xdr:ext cx="65" cy="172227"/>
    <xdr:sp macro="" textlink="">
      <xdr:nvSpPr>
        <xdr:cNvPr id="431" name="ZoneTexte 430">
          <a:extLst>
            <a:ext uri="{FF2B5EF4-FFF2-40B4-BE49-F238E27FC236}">
              <a16:creationId xmlns:a16="http://schemas.microsoft.com/office/drawing/2014/main" id="{2D9E2EF9-2764-4490-8FC7-27DC47D67B28}"/>
            </a:ext>
          </a:extLst>
        </xdr:cNvPr>
        <xdr:cNvSpPr txBox="1"/>
      </xdr:nvSpPr>
      <xdr:spPr>
        <a:xfrm>
          <a:off x="19173825" y="25169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32" name="ZoneTexte 431">
          <a:extLst>
            <a:ext uri="{FF2B5EF4-FFF2-40B4-BE49-F238E27FC236}">
              <a16:creationId xmlns:a16="http://schemas.microsoft.com/office/drawing/2014/main" id="{0D52E6BB-96D4-467A-80D3-C9B80AA80278}"/>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95</xdr:row>
      <xdr:rowOff>128587</xdr:rowOff>
    </xdr:from>
    <xdr:ext cx="65" cy="172227"/>
    <xdr:sp macro="" textlink="">
      <xdr:nvSpPr>
        <xdr:cNvPr id="433" name="ZoneTexte 432">
          <a:extLst>
            <a:ext uri="{FF2B5EF4-FFF2-40B4-BE49-F238E27FC236}">
              <a16:creationId xmlns:a16="http://schemas.microsoft.com/office/drawing/2014/main" id="{F12AC535-F5AF-4158-8CF6-A9DDB70C1FE5}"/>
            </a:ext>
          </a:extLst>
        </xdr:cNvPr>
        <xdr:cNvSpPr txBox="1"/>
      </xdr:nvSpPr>
      <xdr:spPr>
        <a:xfrm>
          <a:off x="18411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34" name="ZoneTexte 433">
          <a:extLst>
            <a:ext uri="{FF2B5EF4-FFF2-40B4-BE49-F238E27FC236}">
              <a16:creationId xmlns:a16="http://schemas.microsoft.com/office/drawing/2014/main" id="{FD6BA72C-6CED-4AED-9392-2081ED5B78C4}"/>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35" name="ZoneTexte 434">
          <a:extLst>
            <a:ext uri="{FF2B5EF4-FFF2-40B4-BE49-F238E27FC236}">
              <a16:creationId xmlns:a16="http://schemas.microsoft.com/office/drawing/2014/main" id="{BAF623DD-8C13-42EE-A0AE-B8A4571B550B}"/>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95</xdr:row>
      <xdr:rowOff>128587</xdr:rowOff>
    </xdr:from>
    <xdr:ext cx="65" cy="172227"/>
    <xdr:sp macro="" textlink="">
      <xdr:nvSpPr>
        <xdr:cNvPr id="436" name="ZoneTexte 435">
          <a:extLst>
            <a:ext uri="{FF2B5EF4-FFF2-40B4-BE49-F238E27FC236}">
              <a16:creationId xmlns:a16="http://schemas.microsoft.com/office/drawing/2014/main" id="{ECE899EB-5605-4E36-B55E-CD79E50BE3DE}"/>
            </a:ext>
          </a:extLst>
        </xdr:cNvPr>
        <xdr:cNvSpPr txBox="1"/>
      </xdr:nvSpPr>
      <xdr:spPr>
        <a:xfrm>
          <a:off x="18411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96</xdr:row>
      <xdr:rowOff>128587</xdr:rowOff>
    </xdr:from>
    <xdr:ext cx="65" cy="172227"/>
    <xdr:sp macro="" textlink="">
      <xdr:nvSpPr>
        <xdr:cNvPr id="437" name="ZoneTexte 436">
          <a:extLst>
            <a:ext uri="{FF2B5EF4-FFF2-40B4-BE49-F238E27FC236}">
              <a16:creationId xmlns:a16="http://schemas.microsoft.com/office/drawing/2014/main" id="{8BB20E03-C38B-4CD8-AFD9-FCAA83E3607E}"/>
            </a:ext>
          </a:extLst>
        </xdr:cNvPr>
        <xdr:cNvSpPr txBox="1"/>
      </xdr:nvSpPr>
      <xdr:spPr>
        <a:xfrm>
          <a:off x="18411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38" name="ZoneTexte 437">
          <a:extLst>
            <a:ext uri="{FF2B5EF4-FFF2-40B4-BE49-F238E27FC236}">
              <a16:creationId xmlns:a16="http://schemas.microsoft.com/office/drawing/2014/main" id="{6B21FFE6-50AD-401C-91FE-1679CE57E3A2}"/>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39" name="ZoneTexte 438">
          <a:extLst>
            <a:ext uri="{FF2B5EF4-FFF2-40B4-BE49-F238E27FC236}">
              <a16:creationId xmlns:a16="http://schemas.microsoft.com/office/drawing/2014/main" id="{9C4D077C-BEF0-4DA9-8D2D-A6B67586373F}"/>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95</xdr:row>
      <xdr:rowOff>128587</xdr:rowOff>
    </xdr:from>
    <xdr:ext cx="65" cy="172227"/>
    <xdr:sp macro="" textlink="">
      <xdr:nvSpPr>
        <xdr:cNvPr id="440" name="ZoneTexte 439">
          <a:extLst>
            <a:ext uri="{FF2B5EF4-FFF2-40B4-BE49-F238E27FC236}">
              <a16:creationId xmlns:a16="http://schemas.microsoft.com/office/drawing/2014/main" id="{AF7317E7-05F3-44E7-8B74-ACD4D1F3CE4C}"/>
            </a:ext>
          </a:extLst>
        </xdr:cNvPr>
        <xdr:cNvSpPr txBox="1"/>
      </xdr:nvSpPr>
      <xdr:spPr>
        <a:xfrm>
          <a:off x="19173825" y="25407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41" name="ZoneTexte 440">
          <a:extLst>
            <a:ext uri="{FF2B5EF4-FFF2-40B4-BE49-F238E27FC236}">
              <a16:creationId xmlns:a16="http://schemas.microsoft.com/office/drawing/2014/main" id="{F5E4F541-1909-4DD8-87BC-9A39D44F5D71}"/>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96</xdr:row>
      <xdr:rowOff>128587</xdr:rowOff>
    </xdr:from>
    <xdr:ext cx="65" cy="172227"/>
    <xdr:sp macro="" textlink="">
      <xdr:nvSpPr>
        <xdr:cNvPr id="442" name="ZoneTexte 441">
          <a:extLst>
            <a:ext uri="{FF2B5EF4-FFF2-40B4-BE49-F238E27FC236}">
              <a16:creationId xmlns:a16="http://schemas.microsoft.com/office/drawing/2014/main" id="{C7BC2E27-CDF7-4925-A223-09659A476DA2}"/>
            </a:ext>
          </a:extLst>
        </xdr:cNvPr>
        <xdr:cNvSpPr txBox="1"/>
      </xdr:nvSpPr>
      <xdr:spPr>
        <a:xfrm>
          <a:off x="18411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43" name="ZoneTexte 442">
          <a:extLst>
            <a:ext uri="{FF2B5EF4-FFF2-40B4-BE49-F238E27FC236}">
              <a16:creationId xmlns:a16="http://schemas.microsoft.com/office/drawing/2014/main" id="{3A76289C-500B-4503-B462-67A6C7BF421F}"/>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44" name="ZoneTexte 443">
          <a:extLst>
            <a:ext uri="{FF2B5EF4-FFF2-40B4-BE49-F238E27FC236}">
              <a16:creationId xmlns:a16="http://schemas.microsoft.com/office/drawing/2014/main" id="{D6155946-67D6-428F-8FEB-AF4EBC1593D4}"/>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96</xdr:row>
      <xdr:rowOff>128587</xdr:rowOff>
    </xdr:from>
    <xdr:ext cx="65" cy="172227"/>
    <xdr:sp macro="" textlink="">
      <xdr:nvSpPr>
        <xdr:cNvPr id="445" name="ZoneTexte 444">
          <a:extLst>
            <a:ext uri="{FF2B5EF4-FFF2-40B4-BE49-F238E27FC236}">
              <a16:creationId xmlns:a16="http://schemas.microsoft.com/office/drawing/2014/main" id="{AC3E839F-A21F-4DA9-9EAB-5317CFFB5256}"/>
            </a:ext>
          </a:extLst>
        </xdr:cNvPr>
        <xdr:cNvSpPr txBox="1"/>
      </xdr:nvSpPr>
      <xdr:spPr>
        <a:xfrm>
          <a:off x="18411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446" name="ZoneTexte 445">
          <a:extLst>
            <a:ext uri="{FF2B5EF4-FFF2-40B4-BE49-F238E27FC236}">
              <a16:creationId xmlns:a16="http://schemas.microsoft.com/office/drawing/2014/main" id="{CA899752-50FA-47E4-B24F-491671D5497C}"/>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47" name="ZoneTexte 446">
          <a:extLst>
            <a:ext uri="{FF2B5EF4-FFF2-40B4-BE49-F238E27FC236}">
              <a16:creationId xmlns:a16="http://schemas.microsoft.com/office/drawing/2014/main" id="{41639E97-BE6F-4089-9105-A63731C2FE97}"/>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48" name="ZoneTexte 447">
          <a:extLst>
            <a:ext uri="{FF2B5EF4-FFF2-40B4-BE49-F238E27FC236}">
              <a16:creationId xmlns:a16="http://schemas.microsoft.com/office/drawing/2014/main" id="{7D91EE17-2748-4A0B-AD8C-B094E9164CCE}"/>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96</xdr:row>
      <xdr:rowOff>128587</xdr:rowOff>
    </xdr:from>
    <xdr:ext cx="65" cy="172227"/>
    <xdr:sp macro="" textlink="">
      <xdr:nvSpPr>
        <xdr:cNvPr id="449" name="ZoneTexte 448">
          <a:extLst>
            <a:ext uri="{FF2B5EF4-FFF2-40B4-BE49-F238E27FC236}">
              <a16:creationId xmlns:a16="http://schemas.microsoft.com/office/drawing/2014/main" id="{0ED7294E-F98E-42F1-927E-16AD6F14FF6F}"/>
            </a:ext>
          </a:extLst>
        </xdr:cNvPr>
        <xdr:cNvSpPr txBox="1"/>
      </xdr:nvSpPr>
      <xdr:spPr>
        <a:xfrm>
          <a:off x="19173825" y="25646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50" name="ZoneTexte 449">
          <a:extLst>
            <a:ext uri="{FF2B5EF4-FFF2-40B4-BE49-F238E27FC236}">
              <a16:creationId xmlns:a16="http://schemas.microsoft.com/office/drawing/2014/main" id="{895B544A-1D95-4D3E-A551-7FD25FF87D6E}"/>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451" name="ZoneTexte 450">
          <a:extLst>
            <a:ext uri="{FF2B5EF4-FFF2-40B4-BE49-F238E27FC236}">
              <a16:creationId xmlns:a16="http://schemas.microsoft.com/office/drawing/2014/main" id="{2D2CD292-17E9-45FD-B1E2-62169B475F11}"/>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52" name="ZoneTexte 451">
          <a:extLst>
            <a:ext uri="{FF2B5EF4-FFF2-40B4-BE49-F238E27FC236}">
              <a16:creationId xmlns:a16="http://schemas.microsoft.com/office/drawing/2014/main" id="{39D1791E-CD5B-4546-B4D5-DCE3076B11D5}"/>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53" name="ZoneTexte 452">
          <a:extLst>
            <a:ext uri="{FF2B5EF4-FFF2-40B4-BE49-F238E27FC236}">
              <a16:creationId xmlns:a16="http://schemas.microsoft.com/office/drawing/2014/main" id="{F5881571-3ED8-4DE5-A159-B631F1FEF354}"/>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454" name="ZoneTexte 453">
          <a:extLst>
            <a:ext uri="{FF2B5EF4-FFF2-40B4-BE49-F238E27FC236}">
              <a16:creationId xmlns:a16="http://schemas.microsoft.com/office/drawing/2014/main" id="{B0720E1D-D15D-4D9D-B475-2ABC91AD2012}"/>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455" name="ZoneTexte 454">
          <a:extLst>
            <a:ext uri="{FF2B5EF4-FFF2-40B4-BE49-F238E27FC236}">
              <a16:creationId xmlns:a16="http://schemas.microsoft.com/office/drawing/2014/main" id="{643C2691-4D85-49F5-A23A-943B43F67BC4}"/>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56" name="ZoneTexte 455">
          <a:extLst>
            <a:ext uri="{FF2B5EF4-FFF2-40B4-BE49-F238E27FC236}">
              <a16:creationId xmlns:a16="http://schemas.microsoft.com/office/drawing/2014/main" id="{152A1329-6EEC-49B1-890F-EA3D406BB76D}"/>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57" name="ZoneTexte 456">
          <a:extLst>
            <a:ext uri="{FF2B5EF4-FFF2-40B4-BE49-F238E27FC236}">
              <a16:creationId xmlns:a16="http://schemas.microsoft.com/office/drawing/2014/main" id="{EF01D347-24AF-4496-9385-6A190A972795}"/>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458" name="ZoneTexte 457">
          <a:extLst>
            <a:ext uri="{FF2B5EF4-FFF2-40B4-BE49-F238E27FC236}">
              <a16:creationId xmlns:a16="http://schemas.microsoft.com/office/drawing/2014/main" id="{94F155F7-C46F-4AC3-990A-2866983EA58B}"/>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59" name="ZoneTexte 458">
          <a:extLst>
            <a:ext uri="{FF2B5EF4-FFF2-40B4-BE49-F238E27FC236}">
              <a16:creationId xmlns:a16="http://schemas.microsoft.com/office/drawing/2014/main" id="{D9DBEDB3-ECE7-4F85-A56C-1B1DB871769D}"/>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460" name="ZoneTexte 459">
          <a:extLst>
            <a:ext uri="{FF2B5EF4-FFF2-40B4-BE49-F238E27FC236}">
              <a16:creationId xmlns:a16="http://schemas.microsoft.com/office/drawing/2014/main" id="{20A51B62-AFA9-49BF-835F-FA2A9432386D}"/>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61" name="ZoneTexte 460">
          <a:extLst>
            <a:ext uri="{FF2B5EF4-FFF2-40B4-BE49-F238E27FC236}">
              <a16:creationId xmlns:a16="http://schemas.microsoft.com/office/drawing/2014/main" id="{E3C184D4-33E0-4078-AEF0-1CAF8D5151EE}"/>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62" name="ZoneTexte 461">
          <a:extLst>
            <a:ext uri="{FF2B5EF4-FFF2-40B4-BE49-F238E27FC236}">
              <a16:creationId xmlns:a16="http://schemas.microsoft.com/office/drawing/2014/main" id="{26D39954-FEED-48F7-9F2D-F45F43221A7A}"/>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463" name="ZoneTexte 462">
          <a:extLst>
            <a:ext uri="{FF2B5EF4-FFF2-40B4-BE49-F238E27FC236}">
              <a16:creationId xmlns:a16="http://schemas.microsoft.com/office/drawing/2014/main" id="{05BBDFF5-2BDE-4233-B21E-25CFD8F2869B}"/>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464" name="ZoneTexte 463">
          <a:extLst>
            <a:ext uri="{FF2B5EF4-FFF2-40B4-BE49-F238E27FC236}">
              <a16:creationId xmlns:a16="http://schemas.microsoft.com/office/drawing/2014/main" id="{1FA18227-7C03-44E0-8A62-E4D08BB39050}"/>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65" name="ZoneTexte 464">
          <a:extLst>
            <a:ext uri="{FF2B5EF4-FFF2-40B4-BE49-F238E27FC236}">
              <a16:creationId xmlns:a16="http://schemas.microsoft.com/office/drawing/2014/main" id="{E14D64AD-8FC4-4DB7-AED6-C7E426A6413A}"/>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66" name="ZoneTexte 465">
          <a:extLst>
            <a:ext uri="{FF2B5EF4-FFF2-40B4-BE49-F238E27FC236}">
              <a16:creationId xmlns:a16="http://schemas.microsoft.com/office/drawing/2014/main" id="{9090DC18-F7A9-442C-A320-806AD49EFC9B}"/>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467" name="ZoneTexte 466">
          <a:extLst>
            <a:ext uri="{FF2B5EF4-FFF2-40B4-BE49-F238E27FC236}">
              <a16:creationId xmlns:a16="http://schemas.microsoft.com/office/drawing/2014/main" id="{D6E83791-50A8-44D5-9A39-E0B92C8B3F41}"/>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68" name="ZoneTexte 467">
          <a:extLst>
            <a:ext uri="{FF2B5EF4-FFF2-40B4-BE49-F238E27FC236}">
              <a16:creationId xmlns:a16="http://schemas.microsoft.com/office/drawing/2014/main" id="{9E9D8523-257D-4D0D-8F9A-E9EA9C19280A}"/>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469" name="ZoneTexte 468">
          <a:extLst>
            <a:ext uri="{FF2B5EF4-FFF2-40B4-BE49-F238E27FC236}">
              <a16:creationId xmlns:a16="http://schemas.microsoft.com/office/drawing/2014/main" id="{E06FC221-4F0A-4A80-9496-06AD589ADD69}"/>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70" name="ZoneTexte 469">
          <a:extLst>
            <a:ext uri="{FF2B5EF4-FFF2-40B4-BE49-F238E27FC236}">
              <a16:creationId xmlns:a16="http://schemas.microsoft.com/office/drawing/2014/main" id="{B13F0F81-48AD-49F1-A04F-B9BD85565784}"/>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71" name="ZoneTexte 470">
          <a:extLst>
            <a:ext uri="{FF2B5EF4-FFF2-40B4-BE49-F238E27FC236}">
              <a16:creationId xmlns:a16="http://schemas.microsoft.com/office/drawing/2014/main" id="{DBBA17A8-24C7-4663-AB52-5659EBC56AD0}"/>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472" name="ZoneTexte 471">
          <a:extLst>
            <a:ext uri="{FF2B5EF4-FFF2-40B4-BE49-F238E27FC236}">
              <a16:creationId xmlns:a16="http://schemas.microsoft.com/office/drawing/2014/main" id="{A91F6D5B-34B8-4BAF-AF47-ED6735B93448}"/>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473" name="ZoneTexte 472">
          <a:extLst>
            <a:ext uri="{FF2B5EF4-FFF2-40B4-BE49-F238E27FC236}">
              <a16:creationId xmlns:a16="http://schemas.microsoft.com/office/drawing/2014/main" id="{16D88414-106E-4729-9C63-68C3DBDDB241}"/>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74" name="ZoneTexte 473">
          <a:extLst>
            <a:ext uri="{FF2B5EF4-FFF2-40B4-BE49-F238E27FC236}">
              <a16:creationId xmlns:a16="http://schemas.microsoft.com/office/drawing/2014/main" id="{49DD1DAD-44C1-42CE-BA7C-FBE2981976DD}"/>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75" name="ZoneTexte 474">
          <a:extLst>
            <a:ext uri="{FF2B5EF4-FFF2-40B4-BE49-F238E27FC236}">
              <a16:creationId xmlns:a16="http://schemas.microsoft.com/office/drawing/2014/main" id="{A4F0055A-60DD-4843-BC91-2E0F246DB737}"/>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476" name="ZoneTexte 475">
          <a:extLst>
            <a:ext uri="{FF2B5EF4-FFF2-40B4-BE49-F238E27FC236}">
              <a16:creationId xmlns:a16="http://schemas.microsoft.com/office/drawing/2014/main" id="{64D4FB9E-C0C6-4B1A-8EF7-6CA361F3EAD3}"/>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77" name="ZoneTexte 476">
          <a:extLst>
            <a:ext uri="{FF2B5EF4-FFF2-40B4-BE49-F238E27FC236}">
              <a16:creationId xmlns:a16="http://schemas.microsoft.com/office/drawing/2014/main" id="{2CC69774-FA6E-4EA7-B872-99D93690AE09}"/>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478" name="ZoneTexte 477">
          <a:extLst>
            <a:ext uri="{FF2B5EF4-FFF2-40B4-BE49-F238E27FC236}">
              <a16:creationId xmlns:a16="http://schemas.microsoft.com/office/drawing/2014/main" id="{EBDF5CFA-F889-493B-9D91-01538FAA2681}"/>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79" name="ZoneTexte 478">
          <a:extLst>
            <a:ext uri="{FF2B5EF4-FFF2-40B4-BE49-F238E27FC236}">
              <a16:creationId xmlns:a16="http://schemas.microsoft.com/office/drawing/2014/main" id="{6E474FD5-61F9-4629-A359-2EFDDB296F69}"/>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80" name="ZoneTexte 479">
          <a:extLst>
            <a:ext uri="{FF2B5EF4-FFF2-40B4-BE49-F238E27FC236}">
              <a16:creationId xmlns:a16="http://schemas.microsoft.com/office/drawing/2014/main" id="{98AE09C1-C048-4FF2-A0BC-A2247DC70FC3}"/>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481" name="ZoneTexte 480">
          <a:extLst>
            <a:ext uri="{FF2B5EF4-FFF2-40B4-BE49-F238E27FC236}">
              <a16:creationId xmlns:a16="http://schemas.microsoft.com/office/drawing/2014/main" id="{D6D3B77E-1AE6-478F-A551-5FFDF30AF1FC}"/>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482" name="ZoneTexte 481">
          <a:extLst>
            <a:ext uri="{FF2B5EF4-FFF2-40B4-BE49-F238E27FC236}">
              <a16:creationId xmlns:a16="http://schemas.microsoft.com/office/drawing/2014/main" id="{2FC7B004-DA62-41C7-A7DF-7404F34AA4F7}"/>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83" name="ZoneTexte 482">
          <a:extLst>
            <a:ext uri="{FF2B5EF4-FFF2-40B4-BE49-F238E27FC236}">
              <a16:creationId xmlns:a16="http://schemas.microsoft.com/office/drawing/2014/main" id="{E0590480-100B-46A4-94D6-B1E5E0AC34AA}"/>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84" name="ZoneTexte 483">
          <a:extLst>
            <a:ext uri="{FF2B5EF4-FFF2-40B4-BE49-F238E27FC236}">
              <a16:creationId xmlns:a16="http://schemas.microsoft.com/office/drawing/2014/main" id="{A643157D-8F74-4D84-88DE-8D7063826239}"/>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485" name="ZoneTexte 484">
          <a:extLst>
            <a:ext uri="{FF2B5EF4-FFF2-40B4-BE49-F238E27FC236}">
              <a16:creationId xmlns:a16="http://schemas.microsoft.com/office/drawing/2014/main" id="{5355592B-B5B9-4699-B8B1-6FF526F53541}"/>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86" name="ZoneTexte 485">
          <a:extLst>
            <a:ext uri="{FF2B5EF4-FFF2-40B4-BE49-F238E27FC236}">
              <a16:creationId xmlns:a16="http://schemas.microsoft.com/office/drawing/2014/main" id="{9154CE2E-851A-4466-AE7C-5FABBD723058}"/>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487" name="ZoneTexte 486">
          <a:extLst>
            <a:ext uri="{FF2B5EF4-FFF2-40B4-BE49-F238E27FC236}">
              <a16:creationId xmlns:a16="http://schemas.microsoft.com/office/drawing/2014/main" id="{7A30277A-79EB-465E-B345-7B86CC0ABE5E}"/>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88" name="ZoneTexte 487">
          <a:extLst>
            <a:ext uri="{FF2B5EF4-FFF2-40B4-BE49-F238E27FC236}">
              <a16:creationId xmlns:a16="http://schemas.microsoft.com/office/drawing/2014/main" id="{6FA0ACC9-76F0-4C03-AC29-559C748C4D67}"/>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89" name="ZoneTexte 488">
          <a:extLst>
            <a:ext uri="{FF2B5EF4-FFF2-40B4-BE49-F238E27FC236}">
              <a16:creationId xmlns:a16="http://schemas.microsoft.com/office/drawing/2014/main" id="{13432CA7-AA30-407F-98E7-8BAF6D114A49}"/>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490" name="ZoneTexte 489">
          <a:extLst>
            <a:ext uri="{FF2B5EF4-FFF2-40B4-BE49-F238E27FC236}">
              <a16:creationId xmlns:a16="http://schemas.microsoft.com/office/drawing/2014/main" id="{2908D349-B38F-4E60-B3C9-CF52DBB99C01}"/>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491" name="ZoneTexte 490">
          <a:extLst>
            <a:ext uri="{FF2B5EF4-FFF2-40B4-BE49-F238E27FC236}">
              <a16:creationId xmlns:a16="http://schemas.microsoft.com/office/drawing/2014/main" id="{5BF26F44-C660-4B37-8398-7FDD9BFAB7D6}"/>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92" name="ZoneTexte 491">
          <a:extLst>
            <a:ext uri="{FF2B5EF4-FFF2-40B4-BE49-F238E27FC236}">
              <a16:creationId xmlns:a16="http://schemas.microsoft.com/office/drawing/2014/main" id="{27EFD7A2-2DBF-4FD5-A603-99DD42C0B228}"/>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493" name="ZoneTexte 492">
          <a:extLst>
            <a:ext uri="{FF2B5EF4-FFF2-40B4-BE49-F238E27FC236}">
              <a16:creationId xmlns:a16="http://schemas.microsoft.com/office/drawing/2014/main" id="{19E978BF-5CD8-4BBB-8C54-C6E9B5AC66E2}"/>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494" name="ZoneTexte 493">
          <a:extLst>
            <a:ext uri="{FF2B5EF4-FFF2-40B4-BE49-F238E27FC236}">
              <a16:creationId xmlns:a16="http://schemas.microsoft.com/office/drawing/2014/main" id="{001A4926-A093-4F5E-9E09-13DF10D1D457}"/>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495" name="ZoneTexte 494">
          <a:extLst>
            <a:ext uri="{FF2B5EF4-FFF2-40B4-BE49-F238E27FC236}">
              <a16:creationId xmlns:a16="http://schemas.microsoft.com/office/drawing/2014/main" id="{2A4B48B6-B724-4731-BDCB-BF74C721B311}"/>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496" name="ZoneTexte 495">
          <a:extLst>
            <a:ext uri="{FF2B5EF4-FFF2-40B4-BE49-F238E27FC236}">
              <a16:creationId xmlns:a16="http://schemas.microsoft.com/office/drawing/2014/main" id="{E3D96F7D-7696-479E-82CC-DDFA05AF7391}"/>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497" name="ZoneTexte 496">
          <a:extLst>
            <a:ext uri="{FF2B5EF4-FFF2-40B4-BE49-F238E27FC236}">
              <a16:creationId xmlns:a16="http://schemas.microsoft.com/office/drawing/2014/main" id="{2D926B30-CAEB-401C-88F5-70425D0E87C0}"/>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498" name="ZoneTexte 497">
          <a:extLst>
            <a:ext uri="{FF2B5EF4-FFF2-40B4-BE49-F238E27FC236}">
              <a16:creationId xmlns:a16="http://schemas.microsoft.com/office/drawing/2014/main" id="{CD5F2972-F455-4B01-A411-8FEA2CACCA28}"/>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499" name="ZoneTexte 498">
          <a:extLst>
            <a:ext uri="{FF2B5EF4-FFF2-40B4-BE49-F238E27FC236}">
              <a16:creationId xmlns:a16="http://schemas.microsoft.com/office/drawing/2014/main" id="{B022280F-8AEA-477D-BE2C-869717A2D745}"/>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500" name="ZoneTexte 499">
          <a:extLst>
            <a:ext uri="{FF2B5EF4-FFF2-40B4-BE49-F238E27FC236}">
              <a16:creationId xmlns:a16="http://schemas.microsoft.com/office/drawing/2014/main" id="{E9887D3E-CF6A-4D4A-BC97-2F2DAF208603}"/>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01" name="ZoneTexte 500">
          <a:extLst>
            <a:ext uri="{FF2B5EF4-FFF2-40B4-BE49-F238E27FC236}">
              <a16:creationId xmlns:a16="http://schemas.microsoft.com/office/drawing/2014/main" id="{0C569ACA-89A8-46EE-A630-997105FBBEE8}"/>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02" name="ZoneTexte 501">
          <a:extLst>
            <a:ext uri="{FF2B5EF4-FFF2-40B4-BE49-F238E27FC236}">
              <a16:creationId xmlns:a16="http://schemas.microsoft.com/office/drawing/2014/main" id="{34DCBE4B-ED67-458D-B928-DCCCC8538A88}"/>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03" name="ZoneTexte 502">
          <a:extLst>
            <a:ext uri="{FF2B5EF4-FFF2-40B4-BE49-F238E27FC236}">
              <a16:creationId xmlns:a16="http://schemas.microsoft.com/office/drawing/2014/main" id="{AE763516-55E8-462A-A425-B217CCDA5C92}"/>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04" name="ZoneTexte 503">
          <a:extLst>
            <a:ext uri="{FF2B5EF4-FFF2-40B4-BE49-F238E27FC236}">
              <a16:creationId xmlns:a16="http://schemas.microsoft.com/office/drawing/2014/main" id="{11FACF05-E57F-4E72-B575-FE2C8E469EAD}"/>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505" name="ZoneTexte 504">
          <a:extLst>
            <a:ext uri="{FF2B5EF4-FFF2-40B4-BE49-F238E27FC236}">
              <a16:creationId xmlns:a16="http://schemas.microsoft.com/office/drawing/2014/main" id="{B1BA89FB-F14C-4C6A-89A2-B4F5E8348DE0}"/>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06" name="ZoneTexte 505">
          <a:extLst>
            <a:ext uri="{FF2B5EF4-FFF2-40B4-BE49-F238E27FC236}">
              <a16:creationId xmlns:a16="http://schemas.microsoft.com/office/drawing/2014/main" id="{5C15691B-9F62-4C56-AFB8-3FCA6D62E54B}"/>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07" name="ZoneTexte 506">
          <a:extLst>
            <a:ext uri="{FF2B5EF4-FFF2-40B4-BE49-F238E27FC236}">
              <a16:creationId xmlns:a16="http://schemas.microsoft.com/office/drawing/2014/main" id="{60FD3A9C-F5E9-4B01-BEF4-F23F408789DD}"/>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508" name="ZoneTexte 507">
          <a:extLst>
            <a:ext uri="{FF2B5EF4-FFF2-40B4-BE49-F238E27FC236}">
              <a16:creationId xmlns:a16="http://schemas.microsoft.com/office/drawing/2014/main" id="{93652C6D-29F0-4E82-A14F-4915FE933073}"/>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509" name="ZoneTexte 508">
          <a:extLst>
            <a:ext uri="{FF2B5EF4-FFF2-40B4-BE49-F238E27FC236}">
              <a16:creationId xmlns:a16="http://schemas.microsoft.com/office/drawing/2014/main" id="{44C394ED-3BCC-4B88-B04F-4421114E4E80}"/>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10" name="ZoneTexte 509">
          <a:extLst>
            <a:ext uri="{FF2B5EF4-FFF2-40B4-BE49-F238E27FC236}">
              <a16:creationId xmlns:a16="http://schemas.microsoft.com/office/drawing/2014/main" id="{E1695EFF-7665-4DE6-9935-BA28EAAE56BE}"/>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11" name="ZoneTexte 510">
          <a:extLst>
            <a:ext uri="{FF2B5EF4-FFF2-40B4-BE49-F238E27FC236}">
              <a16:creationId xmlns:a16="http://schemas.microsoft.com/office/drawing/2014/main" id="{4597AD48-D0EA-48F2-AADE-77D78CE226EA}"/>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512" name="ZoneTexte 511">
          <a:extLst>
            <a:ext uri="{FF2B5EF4-FFF2-40B4-BE49-F238E27FC236}">
              <a16:creationId xmlns:a16="http://schemas.microsoft.com/office/drawing/2014/main" id="{F74B257A-CA1A-4B46-A9E8-F647B4D44AD8}"/>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13" name="ZoneTexte 512">
          <a:extLst>
            <a:ext uri="{FF2B5EF4-FFF2-40B4-BE49-F238E27FC236}">
              <a16:creationId xmlns:a16="http://schemas.microsoft.com/office/drawing/2014/main" id="{AC66F31D-220C-48C4-825E-556D36A4A1CC}"/>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514" name="ZoneTexte 513">
          <a:extLst>
            <a:ext uri="{FF2B5EF4-FFF2-40B4-BE49-F238E27FC236}">
              <a16:creationId xmlns:a16="http://schemas.microsoft.com/office/drawing/2014/main" id="{F2C53A52-6384-4510-A569-FF077E172280}"/>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15" name="ZoneTexte 514">
          <a:extLst>
            <a:ext uri="{FF2B5EF4-FFF2-40B4-BE49-F238E27FC236}">
              <a16:creationId xmlns:a16="http://schemas.microsoft.com/office/drawing/2014/main" id="{2C99B773-C817-4D08-9D3E-8E05FAEF367D}"/>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16" name="ZoneTexte 515">
          <a:extLst>
            <a:ext uri="{FF2B5EF4-FFF2-40B4-BE49-F238E27FC236}">
              <a16:creationId xmlns:a16="http://schemas.microsoft.com/office/drawing/2014/main" id="{730A72C0-C9BE-43EF-B718-3B2B1A875E21}"/>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102</xdr:row>
      <xdr:rowOff>128587</xdr:rowOff>
    </xdr:from>
    <xdr:ext cx="65" cy="172227"/>
    <xdr:sp macro="" textlink="">
      <xdr:nvSpPr>
        <xdr:cNvPr id="517" name="ZoneTexte 516">
          <a:extLst>
            <a:ext uri="{FF2B5EF4-FFF2-40B4-BE49-F238E27FC236}">
              <a16:creationId xmlns:a16="http://schemas.microsoft.com/office/drawing/2014/main" id="{24681439-3C88-417C-9E65-22CB688A7666}"/>
            </a:ext>
          </a:extLst>
        </xdr:cNvPr>
        <xdr:cNvSpPr txBox="1"/>
      </xdr:nvSpPr>
      <xdr:spPr>
        <a:xfrm>
          <a:off x="18411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518" name="ZoneTexte 517">
          <a:extLst>
            <a:ext uri="{FF2B5EF4-FFF2-40B4-BE49-F238E27FC236}">
              <a16:creationId xmlns:a16="http://schemas.microsoft.com/office/drawing/2014/main" id="{C16A65BC-04A2-4B02-ADED-EF69B13EFE00}"/>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19" name="ZoneTexte 518">
          <a:extLst>
            <a:ext uri="{FF2B5EF4-FFF2-40B4-BE49-F238E27FC236}">
              <a16:creationId xmlns:a16="http://schemas.microsoft.com/office/drawing/2014/main" id="{C341CFCC-AED9-4B8E-AEA9-88B41C318B46}"/>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20" name="ZoneTexte 519">
          <a:extLst>
            <a:ext uri="{FF2B5EF4-FFF2-40B4-BE49-F238E27FC236}">
              <a16:creationId xmlns:a16="http://schemas.microsoft.com/office/drawing/2014/main" id="{5040BBD1-B2F9-4818-B687-CB0DA8FF4554}"/>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102</xdr:row>
      <xdr:rowOff>128587</xdr:rowOff>
    </xdr:from>
    <xdr:ext cx="65" cy="172227"/>
    <xdr:sp macro="" textlink="">
      <xdr:nvSpPr>
        <xdr:cNvPr id="521" name="ZoneTexte 520">
          <a:extLst>
            <a:ext uri="{FF2B5EF4-FFF2-40B4-BE49-F238E27FC236}">
              <a16:creationId xmlns:a16="http://schemas.microsoft.com/office/drawing/2014/main" id="{49791A83-1C1B-4B8A-B4E7-BFB4EE062809}"/>
            </a:ext>
          </a:extLst>
        </xdr:cNvPr>
        <xdr:cNvSpPr txBox="1"/>
      </xdr:nvSpPr>
      <xdr:spPr>
        <a:xfrm>
          <a:off x="19173825" y="27074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22" name="ZoneTexte 521">
          <a:extLst>
            <a:ext uri="{FF2B5EF4-FFF2-40B4-BE49-F238E27FC236}">
              <a16:creationId xmlns:a16="http://schemas.microsoft.com/office/drawing/2014/main" id="{DC244796-1CF8-4309-9A50-0C4A40986540}"/>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523" name="ZoneTexte 522">
          <a:extLst>
            <a:ext uri="{FF2B5EF4-FFF2-40B4-BE49-F238E27FC236}">
              <a16:creationId xmlns:a16="http://schemas.microsoft.com/office/drawing/2014/main" id="{32F7B2F2-E54E-4AF1-8355-7F6AA61EB134}"/>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24" name="ZoneTexte 523">
          <a:extLst>
            <a:ext uri="{FF2B5EF4-FFF2-40B4-BE49-F238E27FC236}">
              <a16:creationId xmlns:a16="http://schemas.microsoft.com/office/drawing/2014/main" id="{9949EDEA-52C6-401A-8F1B-E5F21B60B210}"/>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25" name="ZoneTexte 524">
          <a:extLst>
            <a:ext uri="{FF2B5EF4-FFF2-40B4-BE49-F238E27FC236}">
              <a16:creationId xmlns:a16="http://schemas.microsoft.com/office/drawing/2014/main" id="{15331227-4406-4B35-B67F-478EBF16D9A5}"/>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103</xdr:row>
      <xdr:rowOff>128587</xdr:rowOff>
    </xdr:from>
    <xdr:ext cx="65" cy="172227"/>
    <xdr:sp macro="" textlink="">
      <xdr:nvSpPr>
        <xdr:cNvPr id="526" name="ZoneTexte 525">
          <a:extLst>
            <a:ext uri="{FF2B5EF4-FFF2-40B4-BE49-F238E27FC236}">
              <a16:creationId xmlns:a16="http://schemas.microsoft.com/office/drawing/2014/main" id="{868687BC-328F-4825-930D-088CC3D76311}"/>
            </a:ext>
          </a:extLst>
        </xdr:cNvPr>
        <xdr:cNvSpPr txBox="1"/>
      </xdr:nvSpPr>
      <xdr:spPr>
        <a:xfrm>
          <a:off x="18411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104</xdr:row>
      <xdr:rowOff>128587</xdr:rowOff>
    </xdr:from>
    <xdr:ext cx="65" cy="172227"/>
    <xdr:sp macro="" textlink="">
      <xdr:nvSpPr>
        <xdr:cNvPr id="527" name="ZoneTexte 526">
          <a:extLst>
            <a:ext uri="{FF2B5EF4-FFF2-40B4-BE49-F238E27FC236}">
              <a16:creationId xmlns:a16="http://schemas.microsoft.com/office/drawing/2014/main" id="{7A4AE54D-C4CD-48E4-8148-701563363C8E}"/>
            </a:ext>
          </a:extLst>
        </xdr:cNvPr>
        <xdr:cNvSpPr txBox="1"/>
      </xdr:nvSpPr>
      <xdr:spPr>
        <a:xfrm>
          <a:off x="18411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28" name="ZoneTexte 527">
          <a:extLst>
            <a:ext uri="{FF2B5EF4-FFF2-40B4-BE49-F238E27FC236}">
              <a16:creationId xmlns:a16="http://schemas.microsoft.com/office/drawing/2014/main" id="{B862313B-3AAB-47B4-888B-4B5A9E0FDA98}"/>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29" name="ZoneTexte 528">
          <a:extLst>
            <a:ext uri="{FF2B5EF4-FFF2-40B4-BE49-F238E27FC236}">
              <a16:creationId xmlns:a16="http://schemas.microsoft.com/office/drawing/2014/main" id="{AB4260E0-AF7D-4B72-9315-E74C1E9B6C63}"/>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103</xdr:row>
      <xdr:rowOff>128587</xdr:rowOff>
    </xdr:from>
    <xdr:ext cx="65" cy="172227"/>
    <xdr:sp macro="" textlink="">
      <xdr:nvSpPr>
        <xdr:cNvPr id="530" name="ZoneTexte 529">
          <a:extLst>
            <a:ext uri="{FF2B5EF4-FFF2-40B4-BE49-F238E27FC236}">
              <a16:creationId xmlns:a16="http://schemas.microsoft.com/office/drawing/2014/main" id="{4584F5D6-81F3-4B70-B552-95C0DFE0C008}"/>
            </a:ext>
          </a:extLst>
        </xdr:cNvPr>
        <xdr:cNvSpPr txBox="1"/>
      </xdr:nvSpPr>
      <xdr:spPr>
        <a:xfrm>
          <a:off x="19173825" y="273129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31" name="ZoneTexte 530">
          <a:extLst>
            <a:ext uri="{FF2B5EF4-FFF2-40B4-BE49-F238E27FC236}">
              <a16:creationId xmlns:a16="http://schemas.microsoft.com/office/drawing/2014/main" id="{1214FA32-73AA-4446-8AFB-A75D8BF4DA6C}"/>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104</xdr:row>
      <xdr:rowOff>128587</xdr:rowOff>
    </xdr:from>
    <xdr:ext cx="65" cy="172227"/>
    <xdr:sp macro="" textlink="">
      <xdr:nvSpPr>
        <xdr:cNvPr id="532" name="ZoneTexte 531">
          <a:extLst>
            <a:ext uri="{FF2B5EF4-FFF2-40B4-BE49-F238E27FC236}">
              <a16:creationId xmlns:a16="http://schemas.microsoft.com/office/drawing/2014/main" id="{A78BE903-CA62-4BA1-BA89-8276AD60A5AE}"/>
            </a:ext>
          </a:extLst>
        </xdr:cNvPr>
        <xdr:cNvSpPr txBox="1"/>
      </xdr:nvSpPr>
      <xdr:spPr>
        <a:xfrm>
          <a:off x="18411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33" name="ZoneTexte 532">
          <a:extLst>
            <a:ext uri="{FF2B5EF4-FFF2-40B4-BE49-F238E27FC236}">
              <a16:creationId xmlns:a16="http://schemas.microsoft.com/office/drawing/2014/main" id="{5727C465-DABC-4230-B290-3446F9E82356}"/>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34" name="ZoneTexte 533">
          <a:extLst>
            <a:ext uri="{FF2B5EF4-FFF2-40B4-BE49-F238E27FC236}">
              <a16:creationId xmlns:a16="http://schemas.microsoft.com/office/drawing/2014/main" id="{40E2C7C9-33F7-419B-B4CF-1F3201E4C2E7}"/>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104</xdr:row>
      <xdr:rowOff>128587</xdr:rowOff>
    </xdr:from>
    <xdr:ext cx="65" cy="172227"/>
    <xdr:sp macro="" textlink="">
      <xdr:nvSpPr>
        <xdr:cNvPr id="535" name="ZoneTexte 534">
          <a:extLst>
            <a:ext uri="{FF2B5EF4-FFF2-40B4-BE49-F238E27FC236}">
              <a16:creationId xmlns:a16="http://schemas.microsoft.com/office/drawing/2014/main" id="{93430626-521E-41F5-86D0-19BDAE425318}"/>
            </a:ext>
          </a:extLst>
        </xdr:cNvPr>
        <xdr:cNvSpPr txBox="1"/>
      </xdr:nvSpPr>
      <xdr:spPr>
        <a:xfrm>
          <a:off x="18411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105</xdr:row>
      <xdr:rowOff>128587</xdr:rowOff>
    </xdr:from>
    <xdr:ext cx="65" cy="172227"/>
    <xdr:sp macro="" textlink="">
      <xdr:nvSpPr>
        <xdr:cNvPr id="536" name="ZoneTexte 535">
          <a:extLst>
            <a:ext uri="{FF2B5EF4-FFF2-40B4-BE49-F238E27FC236}">
              <a16:creationId xmlns:a16="http://schemas.microsoft.com/office/drawing/2014/main" id="{A038124A-5EB6-4F94-80C6-C786324FB71C}"/>
            </a:ext>
          </a:extLst>
        </xdr:cNvPr>
        <xdr:cNvSpPr txBox="1"/>
      </xdr:nvSpPr>
      <xdr:spPr>
        <a:xfrm>
          <a:off x="18411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37" name="ZoneTexte 536">
          <a:extLst>
            <a:ext uri="{FF2B5EF4-FFF2-40B4-BE49-F238E27FC236}">
              <a16:creationId xmlns:a16="http://schemas.microsoft.com/office/drawing/2014/main" id="{2960AC66-424B-480E-9504-ECA58F78B72C}"/>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38" name="ZoneTexte 537">
          <a:extLst>
            <a:ext uri="{FF2B5EF4-FFF2-40B4-BE49-F238E27FC236}">
              <a16:creationId xmlns:a16="http://schemas.microsoft.com/office/drawing/2014/main" id="{2F9C2D7A-7996-4F40-8F91-9690B8568192}"/>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104</xdr:row>
      <xdr:rowOff>128587</xdr:rowOff>
    </xdr:from>
    <xdr:ext cx="65" cy="172227"/>
    <xdr:sp macro="" textlink="">
      <xdr:nvSpPr>
        <xdr:cNvPr id="539" name="ZoneTexte 538">
          <a:extLst>
            <a:ext uri="{FF2B5EF4-FFF2-40B4-BE49-F238E27FC236}">
              <a16:creationId xmlns:a16="http://schemas.microsoft.com/office/drawing/2014/main" id="{99E705EA-A90C-4615-B9AA-8DF1E218B03E}"/>
            </a:ext>
          </a:extLst>
        </xdr:cNvPr>
        <xdr:cNvSpPr txBox="1"/>
      </xdr:nvSpPr>
      <xdr:spPr>
        <a:xfrm>
          <a:off x="19173825" y="27551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40" name="ZoneTexte 539">
          <a:extLst>
            <a:ext uri="{FF2B5EF4-FFF2-40B4-BE49-F238E27FC236}">
              <a16:creationId xmlns:a16="http://schemas.microsoft.com/office/drawing/2014/main" id="{C73D698D-D06A-4C2A-B0EF-096BDCD7F1A1}"/>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105</xdr:row>
      <xdr:rowOff>128587</xdr:rowOff>
    </xdr:from>
    <xdr:ext cx="65" cy="172227"/>
    <xdr:sp macro="" textlink="">
      <xdr:nvSpPr>
        <xdr:cNvPr id="541" name="ZoneTexte 540">
          <a:extLst>
            <a:ext uri="{FF2B5EF4-FFF2-40B4-BE49-F238E27FC236}">
              <a16:creationId xmlns:a16="http://schemas.microsoft.com/office/drawing/2014/main" id="{16A0975C-BB8A-47F3-BA55-EE9E8DA3518A}"/>
            </a:ext>
          </a:extLst>
        </xdr:cNvPr>
        <xdr:cNvSpPr txBox="1"/>
      </xdr:nvSpPr>
      <xdr:spPr>
        <a:xfrm>
          <a:off x="18411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42" name="ZoneTexte 541">
          <a:extLst>
            <a:ext uri="{FF2B5EF4-FFF2-40B4-BE49-F238E27FC236}">
              <a16:creationId xmlns:a16="http://schemas.microsoft.com/office/drawing/2014/main" id="{C88E0E57-291D-474B-BA1F-3A4CC573CF3E}"/>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43" name="ZoneTexte 542">
          <a:extLst>
            <a:ext uri="{FF2B5EF4-FFF2-40B4-BE49-F238E27FC236}">
              <a16:creationId xmlns:a16="http://schemas.microsoft.com/office/drawing/2014/main" id="{7D668BEB-E0B1-4DE6-B861-D0D9C3C78785}"/>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105</xdr:row>
      <xdr:rowOff>128587</xdr:rowOff>
    </xdr:from>
    <xdr:ext cx="65" cy="172227"/>
    <xdr:sp macro="" textlink="">
      <xdr:nvSpPr>
        <xdr:cNvPr id="544" name="ZoneTexte 543">
          <a:extLst>
            <a:ext uri="{FF2B5EF4-FFF2-40B4-BE49-F238E27FC236}">
              <a16:creationId xmlns:a16="http://schemas.microsoft.com/office/drawing/2014/main" id="{B7C5DA28-6B39-4EFB-B028-B46897216ED4}"/>
            </a:ext>
          </a:extLst>
        </xdr:cNvPr>
        <xdr:cNvSpPr txBox="1"/>
      </xdr:nvSpPr>
      <xdr:spPr>
        <a:xfrm>
          <a:off x="18411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106</xdr:row>
      <xdr:rowOff>128587</xdr:rowOff>
    </xdr:from>
    <xdr:ext cx="65" cy="172227"/>
    <xdr:sp macro="" textlink="">
      <xdr:nvSpPr>
        <xdr:cNvPr id="545" name="ZoneTexte 544">
          <a:extLst>
            <a:ext uri="{FF2B5EF4-FFF2-40B4-BE49-F238E27FC236}">
              <a16:creationId xmlns:a16="http://schemas.microsoft.com/office/drawing/2014/main" id="{15FBE833-1062-438B-8956-D75513E19B01}"/>
            </a:ext>
          </a:extLst>
        </xdr:cNvPr>
        <xdr:cNvSpPr txBox="1"/>
      </xdr:nvSpPr>
      <xdr:spPr>
        <a:xfrm>
          <a:off x="18411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46" name="ZoneTexte 545">
          <a:extLst>
            <a:ext uri="{FF2B5EF4-FFF2-40B4-BE49-F238E27FC236}">
              <a16:creationId xmlns:a16="http://schemas.microsoft.com/office/drawing/2014/main" id="{3BD13C21-9A84-450F-9EF6-0A66C0AA137F}"/>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47" name="ZoneTexte 546">
          <a:extLst>
            <a:ext uri="{FF2B5EF4-FFF2-40B4-BE49-F238E27FC236}">
              <a16:creationId xmlns:a16="http://schemas.microsoft.com/office/drawing/2014/main" id="{0B6ACC76-AA92-4D85-A483-017FC407E1E4}"/>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105</xdr:row>
      <xdr:rowOff>128587</xdr:rowOff>
    </xdr:from>
    <xdr:ext cx="65" cy="172227"/>
    <xdr:sp macro="" textlink="">
      <xdr:nvSpPr>
        <xdr:cNvPr id="548" name="ZoneTexte 547">
          <a:extLst>
            <a:ext uri="{FF2B5EF4-FFF2-40B4-BE49-F238E27FC236}">
              <a16:creationId xmlns:a16="http://schemas.microsoft.com/office/drawing/2014/main" id="{69CEC052-2015-41C7-9587-C4D1B4A65621}"/>
            </a:ext>
          </a:extLst>
        </xdr:cNvPr>
        <xdr:cNvSpPr txBox="1"/>
      </xdr:nvSpPr>
      <xdr:spPr>
        <a:xfrm>
          <a:off x="19173825" y="2778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49" name="ZoneTexte 548">
          <a:extLst>
            <a:ext uri="{FF2B5EF4-FFF2-40B4-BE49-F238E27FC236}">
              <a16:creationId xmlns:a16="http://schemas.microsoft.com/office/drawing/2014/main" id="{52580B17-A0BD-4A9E-9606-A9B2700537D5}"/>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106</xdr:row>
      <xdr:rowOff>128587</xdr:rowOff>
    </xdr:from>
    <xdr:ext cx="65" cy="172227"/>
    <xdr:sp macro="" textlink="">
      <xdr:nvSpPr>
        <xdr:cNvPr id="550" name="ZoneTexte 549">
          <a:extLst>
            <a:ext uri="{FF2B5EF4-FFF2-40B4-BE49-F238E27FC236}">
              <a16:creationId xmlns:a16="http://schemas.microsoft.com/office/drawing/2014/main" id="{815A669D-BA7A-4CD3-8CAF-FA55A05685E6}"/>
            </a:ext>
          </a:extLst>
        </xdr:cNvPr>
        <xdr:cNvSpPr txBox="1"/>
      </xdr:nvSpPr>
      <xdr:spPr>
        <a:xfrm>
          <a:off x="18411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51" name="ZoneTexte 550">
          <a:extLst>
            <a:ext uri="{FF2B5EF4-FFF2-40B4-BE49-F238E27FC236}">
              <a16:creationId xmlns:a16="http://schemas.microsoft.com/office/drawing/2014/main" id="{CBAA8634-98DE-471F-B39D-EB2E6E059862}"/>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52" name="ZoneTexte 551">
          <a:extLst>
            <a:ext uri="{FF2B5EF4-FFF2-40B4-BE49-F238E27FC236}">
              <a16:creationId xmlns:a16="http://schemas.microsoft.com/office/drawing/2014/main" id="{A829CFCB-B87E-408D-A464-765C603E5E1E}"/>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107</xdr:row>
      <xdr:rowOff>128587</xdr:rowOff>
    </xdr:from>
    <xdr:ext cx="65" cy="172227"/>
    <xdr:sp macro="" textlink="">
      <xdr:nvSpPr>
        <xdr:cNvPr id="553" name="ZoneTexte 552">
          <a:extLst>
            <a:ext uri="{FF2B5EF4-FFF2-40B4-BE49-F238E27FC236}">
              <a16:creationId xmlns:a16="http://schemas.microsoft.com/office/drawing/2014/main" id="{35750468-F952-4262-AC5B-F145D78A2217}"/>
            </a:ext>
          </a:extLst>
        </xdr:cNvPr>
        <xdr:cNvSpPr txBox="1"/>
      </xdr:nvSpPr>
      <xdr:spPr>
        <a:xfrm>
          <a:off x="18411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54" name="ZoneTexte 553">
          <a:extLst>
            <a:ext uri="{FF2B5EF4-FFF2-40B4-BE49-F238E27FC236}">
              <a16:creationId xmlns:a16="http://schemas.microsoft.com/office/drawing/2014/main" id="{71CD9873-0DA2-43DD-AA68-803005623861}"/>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55" name="ZoneTexte 554">
          <a:extLst>
            <a:ext uri="{FF2B5EF4-FFF2-40B4-BE49-F238E27FC236}">
              <a16:creationId xmlns:a16="http://schemas.microsoft.com/office/drawing/2014/main" id="{E3192732-CF21-4120-A76C-2F694DF36790}"/>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106</xdr:row>
      <xdr:rowOff>128587</xdr:rowOff>
    </xdr:from>
    <xdr:ext cx="65" cy="172227"/>
    <xdr:sp macro="" textlink="">
      <xdr:nvSpPr>
        <xdr:cNvPr id="556" name="ZoneTexte 555">
          <a:extLst>
            <a:ext uri="{FF2B5EF4-FFF2-40B4-BE49-F238E27FC236}">
              <a16:creationId xmlns:a16="http://schemas.microsoft.com/office/drawing/2014/main" id="{91E6DCAB-2C12-49C2-B470-360951B789E7}"/>
            </a:ext>
          </a:extLst>
        </xdr:cNvPr>
        <xdr:cNvSpPr txBox="1"/>
      </xdr:nvSpPr>
      <xdr:spPr>
        <a:xfrm>
          <a:off x="19173825" y="27989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57" name="ZoneTexte 556">
          <a:extLst>
            <a:ext uri="{FF2B5EF4-FFF2-40B4-BE49-F238E27FC236}">
              <a16:creationId xmlns:a16="http://schemas.microsoft.com/office/drawing/2014/main" id="{419C1AE1-03A4-49B1-AF73-995B337ECCE5}"/>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107</xdr:row>
      <xdr:rowOff>128587</xdr:rowOff>
    </xdr:from>
    <xdr:ext cx="65" cy="172227"/>
    <xdr:sp macro="" textlink="">
      <xdr:nvSpPr>
        <xdr:cNvPr id="558" name="ZoneTexte 557">
          <a:extLst>
            <a:ext uri="{FF2B5EF4-FFF2-40B4-BE49-F238E27FC236}">
              <a16:creationId xmlns:a16="http://schemas.microsoft.com/office/drawing/2014/main" id="{2ED8245A-85BF-4E34-B866-CEA2EB7208B3}"/>
            </a:ext>
          </a:extLst>
        </xdr:cNvPr>
        <xdr:cNvSpPr txBox="1"/>
      </xdr:nvSpPr>
      <xdr:spPr>
        <a:xfrm>
          <a:off x="18411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59" name="ZoneTexte 558">
          <a:extLst>
            <a:ext uri="{FF2B5EF4-FFF2-40B4-BE49-F238E27FC236}">
              <a16:creationId xmlns:a16="http://schemas.microsoft.com/office/drawing/2014/main" id="{CF3BE4E8-62F8-4B83-BC8A-BFC6B9E402CE}"/>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60" name="ZoneTexte 559">
          <a:extLst>
            <a:ext uri="{FF2B5EF4-FFF2-40B4-BE49-F238E27FC236}">
              <a16:creationId xmlns:a16="http://schemas.microsoft.com/office/drawing/2014/main" id="{08B680D3-6223-4CCC-A050-0A73FA227FF2}"/>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107</xdr:row>
      <xdr:rowOff>128587</xdr:rowOff>
    </xdr:from>
    <xdr:ext cx="65" cy="172227"/>
    <xdr:sp macro="" textlink="">
      <xdr:nvSpPr>
        <xdr:cNvPr id="561" name="ZoneTexte 560">
          <a:extLst>
            <a:ext uri="{FF2B5EF4-FFF2-40B4-BE49-F238E27FC236}">
              <a16:creationId xmlns:a16="http://schemas.microsoft.com/office/drawing/2014/main" id="{AF16FBE9-46C7-4013-BD54-AF9FD0130320}"/>
            </a:ext>
          </a:extLst>
        </xdr:cNvPr>
        <xdr:cNvSpPr txBox="1"/>
      </xdr:nvSpPr>
      <xdr:spPr>
        <a:xfrm>
          <a:off x="18411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108</xdr:row>
      <xdr:rowOff>128587</xdr:rowOff>
    </xdr:from>
    <xdr:ext cx="65" cy="172227"/>
    <xdr:sp macro="" textlink="">
      <xdr:nvSpPr>
        <xdr:cNvPr id="562" name="ZoneTexte 561">
          <a:extLst>
            <a:ext uri="{FF2B5EF4-FFF2-40B4-BE49-F238E27FC236}">
              <a16:creationId xmlns:a16="http://schemas.microsoft.com/office/drawing/2014/main" id="{0CEFD57E-9C60-4EF2-BEA5-721CB78B66CD}"/>
            </a:ext>
          </a:extLst>
        </xdr:cNvPr>
        <xdr:cNvSpPr txBox="1"/>
      </xdr:nvSpPr>
      <xdr:spPr>
        <a:xfrm>
          <a:off x="18411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63" name="ZoneTexte 562">
          <a:extLst>
            <a:ext uri="{FF2B5EF4-FFF2-40B4-BE49-F238E27FC236}">
              <a16:creationId xmlns:a16="http://schemas.microsoft.com/office/drawing/2014/main" id="{FE729FC1-BBDD-42D9-ACAA-89917053F7E6}"/>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64" name="ZoneTexte 563">
          <a:extLst>
            <a:ext uri="{FF2B5EF4-FFF2-40B4-BE49-F238E27FC236}">
              <a16:creationId xmlns:a16="http://schemas.microsoft.com/office/drawing/2014/main" id="{842D4DEA-1F86-4A5A-98A0-FDD7140581C6}"/>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107</xdr:row>
      <xdr:rowOff>128587</xdr:rowOff>
    </xdr:from>
    <xdr:ext cx="65" cy="172227"/>
    <xdr:sp macro="" textlink="">
      <xdr:nvSpPr>
        <xdr:cNvPr id="565" name="ZoneTexte 564">
          <a:extLst>
            <a:ext uri="{FF2B5EF4-FFF2-40B4-BE49-F238E27FC236}">
              <a16:creationId xmlns:a16="http://schemas.microsoft.com/office/drawing/2014/main" id="{ED993034-1CB2-45EC-83A7-C9090098D63F}"/>
            </a:ext>
          </a:extLst>
        </xdr:cNvPr>
        <xdr:cNvSpPr txBox="1"/>
      </xdr:nvSpPr>
      <xdr:spPr>
        <a:xfrm>
          <a:off x="19173825" y="28227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66" name="ZoneTexte 565">
          <a:extLst>
            <a:ext uri="{FF2B5EF4-FFF2-40B4-BE49-F238E27FC236}">
              <a16:creationId xmlns:a16="http://schemas.microsoft.com/office/drawing/2014/main" id="{D1FFAB44-FE93-409C-8BD5-C42D131C9353}"/>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67" name="ZoneTexte 566">
          <a:extLst>
            <a:ext uri="{FF2B5EF4-FFF2-40B4-BE49-F238E27FC236}">
              <a16:creationId xmlns:a16="http://schemas.microsoft.com/office/drawing/2014/main" id="{3DDFB3E3-67DB-45F7-881A-5DDBF64BD30E}"/>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68" name="ZoneTexte 567">
          <a:extLst>
            <a:ext uri="{FF2B5EF4-FFF2-40B4-BE49-F238E27FC236}">
              <a16:creationId xmlns:a16="http://schemas.microsoft.com/office/drawing/2014/main" id="{96DE9B68-3A17-4768-B7F0-90A550C2803B}"/>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69" name="ZoneTexte 568">
          <a:extLst>
            <a:ext uri="{FF2B5EF4-FFF2-40B4-BE49-F238E27FC236}">
              <a16:creationId xmlns:a16="http://schemas.microsoft.com/office/drawing/2014/main" id="{FCC451B7-2E0F-43AA-8FCE-5099522DE44D}"/>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108</xdr:row>
      <xdr:rowOff>128587</xdr:rowOff>
    </xdr:from>
    <xdr:ext cx="65" cy="172227"/>
    <xdr:sp macro="" textlink="">
      <xdr:nvSpPr>
        <xdr:cNvPr id="570" name="ZoneTexte 569">
          <a:extLst>
            <a:ext uri="{FF2B5EF4-FFF2-40B4-BE49-F238E27FC236}">
              <a16:creationId xmlns:a16="http://schemas.microsoft.com/office/drawing/2014/main" id="{F97A6ED0-F7DB-4E95-83B1-A0565A361D45}"/>
            </a:ext>
          </a:extLst>
        </xdr:cNvPr>
        <xdr:cNvSpPr txBox="1"/>
      </xdr:nvSpPr>
      <xdr:spPr>
        <a:xfrm>
          <a:off x="19173825" y="28465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571" name="ZoneTexte 570">
          <a:extLst>
            <a:ext uri="{FF2B5EF4-FFF2-40B4-BE49-F238E27FC236}">
              <a16:creationId xmlns:a16="http://schemas.microsoft.com/office/drawing/2014/main" id="{6268FA02-A3F0-43A7-9FF2-93183E561ECD}"/>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72" name="ZoneTexte 571">
          <a:extLst>
            <a:ext uri="{FF2B5EF4-FFF2-40B4-BE49-F238E27FC236}">
              <a16:creationId xmlns:a16="http://schemas.microsoft.com/office/drawing/2014/main" id="{010109DF-B3E9-47FF-A837-F3E4B2336C11}"/>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73" name="ZoneTexte 572">
          <a:extLst>
            <a:ext uri="{FF2B5EF4-FFF2-40B4-BE49-F238E27FC236}">
              <a16:creationId xmlns:a16="http://schemas.microsoft.com/office/drawing/2014/main" id="{27EF1FCC-B51D-433B-A459-2C02286B1D2D}"/>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574" name="ZoneTexte 573">
          <a:extLst>
            <a:ext uri="{FF2B5EF4-FFF2-40B4-BE49-F238E27FC236}">
              <a16:creationId xmlns:a16="http://schemas.microsoft.com/office/drawing/2014/main" id="{CE69A226-D020-4E2D-98D0-04AFDFD019E9}"/>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75" name="ZoneTexte 574">
          <a:extLst>
            <a:ext uri="{FF2B5EF4-FFF2-40B4-BE49-F238E27FC236}">
              <a16:creationId xmlns:a16="http://schemas.microsoft.com/office/drawing/2014/main" id="{642DA993-DDFD-4CAD-9EEC-D552C5D40448}"/>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76" name="ZoneTexte 575">
          <a:extLst>
            <a:ext uri="{FF2B5EF4-FFF2-40B4-BE49-F238E27FC236}">
              <a16:creationId xmlns:a16="http://schemas.microsoft.com/office/drawing/2014/main" id="{D1E4D827-C83E-45D3-9A6B-1BC7B5DF7BFF}"/>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98</xdr:row>
      <xdr:rowOff>128587</xdr:rowOff>
    </xdr:from>
    <xdr:ext cx="65" cy="172227"/>
    <xdr:sp macro="" textlink="">
      <xdr:nvSpPr>
        <xdr:cNvPr id="577" name="ZoneTexte 576">
          <a:extLst>
            <a:ext uri="{FF2B5EF4-FFF2-40B4-BE49-F238E27FC236}">
              <a16:creationId xmlns:a16="http://schemas.microsoft.com/office/drawing/2014/main" id="{19200B57-E4C5-4D4A-B3B5-58FEE120E849}"/>
            </a:ext>
          </a:extLst>
        </xdr:cNvPr>
        <xdr:cNvSpPr txBox="1"/>
      </xdr:nvSpPr>
      <xdr:spPr>
        <a:xfrm>
          <a:off x="18411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578" name="ZoneTexte 577">
          <a:extLst>
            <a:ext uri="{FF2B5EF4-FFF2-40B4-BE49-F238E27FC236}">
              <a16:creationId xmlns:a16="http://schemas.microsoft.com/office/drawing/2014/main" id="{1486ABB2-773E-42FF-A2D3-2F015D060E17}"/>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79" name="ZoneTexte 578">
          <a:extLst>
            <a:ext uri="{FF2B5EF4-FFF2-40B4-BE49-F238E27FC236}">
              <a16:creationId xmlns:a16="http://schemas.microsoft.com/office/drawing/2014/main" id="{5CF5E3CC-F7CB-49E5-B9A5-8AAE056B6E67}"/>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80" name="ZoneTexte 579">
          <a:extLst>
            <a:ext uri="{FF2B5EF4-FFF2-40B4-BE49-F238E27FC236}">
              <a16:creationId xmlns:a16="http://schemas.microsoft.com/office/drawing/2014/main" id="{606F466E-956B-4C40-ADA7-C1224F9647CD}"/>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98</xdr:row>
      <xdr:rowOff>128587</xdr:rowOff>
    </xdr:from>
    <xdr:ext cx="65" cy="172227"/>
    <xdr:sp macro="" textlink="">
      <xdr:nvSpPr>
        <xdr:cNvPr id="581" name="ZoneTexte 580">
          <a:extLst>
            <a:ext uri="{FF2B5EF4-FFF2-40B4-BE49-F238E27FC236}">
              <a16:creationId xmlns:a16="http://schemas.microsoft.com/office/drawing/2014/main" id="{5A6BAB88-66DF-4B22-8280-D3AE7D3E50CC}"/>
            </a:ext>
          </a:extLst>
        </xdr:cNvPr>
        <xdr:cNvSpPr txBox="1"/>
      </xdr:nvSpPr>
      <xdr:spPr>
        <a:xfrm>
          <a:off x="19173825" y="2612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82" name="ZoneTexte 581">
          <a:extLst>
            <a:ext uri="{FF2B5EF4-FFF2-40B4-BE49-F238E27FC236}">
              <a16:creationId xmlns:a16="http://schemas.microsoft.com/office/drawing/2014/main" id="{AB5026A6-4778-40BD-BEC7-DF5A1296C4AD}"/>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583" name="ZoneTexte 582">
          <a:extLst>
            <a:ext uri="{FF2B5EF4-FFF2-40B4-BE49-F238E27FC236}">
              <a16:creationId xmlns:a16="http://schemas.microsoft.com/office/drawing/2014/main" id="{91501B7D-25ED-4404-8649-E020DFD08C64}"/>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84" name="ZoneTexte 583">
          <a:extLst>
            <a:ext uri="{FF2B5EF4-FFF2-40B4-BE49-F238E27FC236}">
              <a16:creationId xmlns:a16="http://schemas.microsoft.com/office/drawing/2014/main" id="{A328C4A9-7860-4D6C-9367-868F0CC44672}"/>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85" name="ZoneTexte 584">
          <a:extLst>
            <a:ext uri="{FF2B5EF4-FFF2-40B4-BE49-F238E27FC236}">
              <a16:creationId xmlns:a16="http://schemas.microsoft.com/office/drawing/2014/main" id="{90A10267-A268-4345-8B82-D09E6CF29541}"/>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99</xdr:row>
      <xdr:rowOff>128587</xdr:rowOff>
    </xdr:from>
    <xdr:ext cx="65" cy="172227"/>
    <xdr:sp macro="" textlink="">
      <xdr:nvSpPr>
        <xdr:cNvPr id="586" name="ZoneTexte 585">
          <a:extLst>
            <a:ext uri="{FF2B5EF4-FFF2-40B4-BE49-F238E27FC236}">
              <a16:creationId xmlns:a16="http://schemas.microsoft.com/office/drawing/2014/main" id="{9DAF9F2F-806B-4BD5-9675-E612B5F34B01}"/>
            </a:ext>
          </a:extLst>
        </xdr:cNvPr>
        <xdr:cNvSpPr txBox="1"/>
      </xdr:nvSpPr>
      <xdr:spPr>
        <a:xfrm>
          <a:off x="18411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587" name="ZoneTexte 586">
          <a:extLst>
            <a:ext uri="{FF2B5EF4-FFF2-40B4-BE49-F238E27FC236}">
              <a16:creationId xmlns:a16="http://schemas.microsoft.com/office/drawing/2014/main" id="{998CBA8B-3245-4A95-A2BA-D80295C70770}"/>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88" name="ZoneTexte 587">
          <a:extLst>
            <a:ext uri="{FF2B5EF4-FFF2-40B4-BE49-F238E27FC236}">
              <a16:creationId xmlns:a16="http://schemas.microsoft.com/office/drawing/2014/main" id="{8E156046-986F-4DA5-9342-E2CF3B1E8B4C}"/>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89" name="ZoneTexte 588">
          <a:extLst>
            <a:ext uri="{FF2B5EF4-FFF2-40B4-BE49-F238E27FC236}">
              <a16:creationId xmlns:a16="http://schemas.microsoft.com/office/drawing/2014/main" id="{049B75E2-4671-47A9-B26A-535EAC92934B}"/>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99</xdr:row>
      <xdr:rowOff>128587</xdr:rowOff>
    </xdr:from>
    <xdr:ext cx="65" cy="172227"/>
    <xdr:sp macro="" textlink="">
      <xdr:nvSpPr>
        <xdr:cNvPr id="590" name="ZoneTexte 589">
          <a:extLst>
            <a:ext uri="{FF2B5EF4-FFF2-40B4-BE49-F238E27FC236}">
              <a16:creationId xmlns:a16="http://schemas.microsoft.com/office/drawing/2014/main" id="{3E523973-04D7-46CD-98E6-E4272F6F33EB}"/>
            </a:ext>
          </a:extLst>
        </xdr:cNvPr>
        <xdr:cNvSpPr txBox="1"/>
      </xdr:nvSpPr>
      <xdr:spPr>
        <a:xfrm>
          <a:off x="19173825" y="26360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1" name="ZoneTexte 590">
          <a:extLst>
            <a:ext uri="{FF2B5EF4-FFF2-40B4-BE49-F238E27FC236}">
              <a16:creationId xmlns:a16="http://schemas.microsoft.com/office/drawing/2014/main" id="{3E4A7A95-4922-4B4E-BE19-B16C3BF14809}"/>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592" name="ZoneTexte 591">
          <a:extLst>
            <a:ext uri="{FF2B5EF4-FFF2-40B4-BE49-F238E27FC236}">
              <a16:creationId xmlns:a16="http://schemas.microsoft.com/office/drawing/2014/main" id="{62392B0F-DA80-4709-BE3A-E8300937231A}"/>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3" name="ZoneTexte 592">
          <a:extLst>
            <a:ext uri="{FF2B5EF4-FFF2-40B4-BE49-F238E27FC236}">
              <a16:creationId xmlns:a16="http://schemas.microsoft.com/office/drawing/2014/main" id="{01E7FC4E-B7E0-421B-8135-EE6F5899A719}"/>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4" name="ZoneTexte 593">
          <a:extLst>
            <a:ext uri="{FF2B5EF4-FFF2-40B4-BE49-F238E27FC236}">
              <a16:creationId xmlns:a16="http://schemas.microsoft.com/office/drawing/2014/main" id="{3513B087-F6A5-400A-B1E3-58DDB35BFFFA}"/>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595" name="ZoneTexte 594">
          <a:extLst>
            <a:ext uri="{FF2B5EF4-FFF2-40B4-BE49-F238E27FC236}">
              <a16:creationId xmlns:a16="http://schemas.microsoft.com/office/drawing/2014/main" id="{4A851645-C506-4121-A8F7-548D7721B33A}"/>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6" name="ZoneTexte 595">
          <a:extLst>
            <a:ext uri="{FF2B5EF4-FFF2-40B4-BE49-F238E27FC236}">
              <a16:creationId xmlns:a16="http://schemas.microsoft.com/office/drawing/2014/main" id="{EE234E38-E32D-4FB4-8499-C046CC511A42}"/>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7" name="ZoneTexte 596">
          <a:extLst>
            <a:ext uri="{FF2B5EF4-FFF2-40B4-BE49-F238E27FC236}">
              <a16:creationId xmlns:a16="http://schemas.microsoft.com/office/drawing/2014/main" id="{91916E7F-7143-44CB-BF75-F823C2B9D8D3}"/>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598" name="ZoneTexte 597">
          <a:extLst>
            <a:ext uri="{FF2B5EF4-FFF2-40B4-BE49-F238E27FC236}">
              <a16:creationId xmlns:a16="http://schemas.microsoft.com/office/drawing/2014/main" id="{0F1CA60F-7321-4327-B097-34217E0E63A1}"/>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599" name="ZoneTexte 598">
          <a:extLst>
            <a:ext uri="{FF2B5EF4-FFF2-40B4-BE49-F238E27FC236}">
              <a16:creationId xmlns:a16="http://schemas.microsoft.com/office/drawing/2014/main" id="{9748E200-9FC1-408A-AAC0-37E8A5BFA12C}"/>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600" name="ZoneTexte 599">
          <a:extLst>
            <a:ext uri="{FF2B5EF4-FFF2-40B4-BE49-F238E27FC236}">
              <a16:creationId xmlns:a16="http://schemas.microsoft.com/office/drawing/2014/main" id="{7D0A7536-A24C-4DA6-ABEC-00F789CCD774}"/>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601" name="ZoneTexte 600">
          <a:extLst>
            <a:ext uri="{FF2B5EF4-FFF2-40B4-BE49-F238E27FC236}">
              <a16:creationId xmlns:a16="http://schemas.microsoft.com/office/drawing/2014/main" id="{44E66D55-1B33-4998-8A54-F9468C8DAA03}"/>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602" name="ZoneTexte 601">
          <a:extLst>
            <a:ext uri="{FF2B5EF4-FFF2-40B4-BE49-F238E27FC236}">
              <a16:creationId xmlns:a16="http://schemas.microsoft.com/office/drawing/2014/main" id="{EE9DAD04-56C1-4AAF-9DB2-CA9257620CB3}"/>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603" name="ZoneTexte 602">
          <a:extLst>
            <a:ext uri="{FF2B5EF4-FFF2-40B4-BE49-F238E27FC236}">
              <a16:creationId xmlns:a16="http://schemas.microsoft.com/office/drawing/2014/main" id="{BBA21524-C703-4D36-9930-ADB8F9588498}"/>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100</xdr:row>
      <xdr:rowOff>128587</xdr:rowOff>
    </xdr:from>
    <xdr:ext cx="65" cy="172227"/>
    <xdr:sp macro="" textlink="">
      <xdr:nvSpPr>
        <xdr:cNvPr id="604" name="ZoneTexte 603">
          <a:extLst>
            <a:ext uri="{FF2B5EF4-FFF2-40B4-BE49-F238E27FC236}">
              <a16:creationId xmlns:a16="http://schemas.microsoft.com/office/drawing/2014/main" id="{7CBCC17F-9C37-4DCD-ADAA-BCF992DB7F32}"/>
            </a:ext>
          </a:extLst>
        </xdr:cNvPr>
        <xdr:cNvSpPr txBox="1"/>
      </xdr:nvSpPr>
      <xdr:spPr>
        <a:xfrm>
          <a:off x="18411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605" name="ZoneTexte 604">
          <a:extLst>
            <a:ext uri="{FF2B5EF4-FFF2-40B4-BE49-F238E27FC236}">
              <a16:creationId xmlns:a16="http://schemas.microsoft.com/office/drawing/2014/main" id="{7240635B-831F-4414-BB7F-6C96603DDDB3}"/>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606" name="ZoneTexte 605">
          <a:extLst>
            <a:ext uri="{FF2B5EF4-FFF2-40B4-BE49-F238E27FC236}">
              <a16:creationId xmlns:a16="http://schemas.microsoft.com/office/drawing/2014/main" id="{0015F229-0E33-4D97-A35F-26832025032B}"/>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07" name="ZoneTexte 606">
          <a:extLst>
            <a:ext uri="{FF2B5EF4-FFF2-40B4-BE49-F238E27FC236}">
              <a16:creationId xmlns:a16="http://schemas.microsoft.com/office/drawing/2014/main" id="{45E5285C-2B07-4A0D-B8C5-AE23BEA25318}"/>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100</xdr:row>
      <xdr:rowOff>128587</xdr:rowOff>
    </xdr:from>
    <xdr:ext cx="65" cy="172227"/>
    <xdr:sp macro="" textlink="">
      <xdr:nvSpPr>
        <xdr:cNvPr id="608" name="ZoneTexte 607">
          <a:extLst>
            <a:ext uri="{FF2B5EF4-FFF2-40B4-BE49-F238E27FC236}">
              <a16:creationId xmlns:a16="http://schemas.microsoft.com/office/drawing/2014/main" id="{175265A7-87D5-4592-8DBA-DDA4A32F96E7}"/>
            </a:ext>
          </a:extLst>
        </xdr:cNvPr>
        <xdr:cNvSpPr txBox="1"/>
      </xdr:nvSpPr>
      <xdr:spPr>
        <a:xfrm>
          <a:off x="19173825" y="265985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09" name="ZoneTexte 608">
          <a:extLst>
            <a:ext uri="{FF2B5EF4-FFF2-40B4-BE49-F238E27FC236}">
              <a16:creationId xmlns:a16="http://schemas.microsoft.com/office/drawing/2014/main" id="{7F0C29CE-FC24-4C95-A8FD-9A167D2D8DDF}"/>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610" name="ZoneTexte 609">
          <a:extLst>
            <a:ext uri="{FF2B5EF4-FFF2-40B4-BE49-F238E27FC236}">
              <a16:creationId xmlns:a16="http://schemas.microsoft.com/office/drawing/2014/main" id="{EA8F7E18-8CA8-4DE9-8AA1-50D1282F18F0}"/>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11" name="ZoneTexte 610">
          <a:extLst>
            <a:ext uri="{FF2B5EF4-FFF2-40B4-BE49-F238E27FC236}">
              <a16:creationId xmlns:a16="http://schemas.microsoft.com/office/drawing/2014/main" id="{C166084C-1EA6-40CD-8104-4CF9E8C44004}"/>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12" name="ZoneTexte 611">
          <a:extLst>
            <a:ext uri="{FF2B5EF4-FFF2-40B4-BE49-F238E27FC236}">
              <a16:creationId xmlns:a16="http://schemas.microsoft.com/office/drawing/2014/main" id="{E5F955E8-0E0D-4BB5-AFC4-38B0F0FD8FE7}"/>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23</xdr:col>
      <xdr:colOff>438150</xdr:colOff>
      <xdr:row>101</xdr:row>
      <xdr:rowOff>128587</xdr:rowOff>
    </xdr:from>
    <xdr:ext cx="65" cy="172227"/>
    <xdr:sp macro="" textlink="">
      <xdr:nvSpPr>
        <xdr:cNvPr id="613" name="ZoneTexte 612">
          <a:extLst>
            <a:ext uri="{FF2B5EF4-FFF2-40B4-BE49-F238E27FC236}">
              <a16:creationId xmlns:a16="http://schemas.microsoft.com/office/drawing/2014/main" id="{4A4D3F91-F329-4526-B96E-4C5F3FB0F08C}"/>
            </a:ext>
          </a:extLst>
        </xdr:cNvPr>
        <xdr:cNvSpPr txBox="1"/>
      </xdr:nvSpPr>
      <xdr:spPr>
        <a:xfrm>
          <a:off x="18411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14" name="ZoneTexte 613">
          <a:extLst>
            <a:ext uri="{FF2B5EF4-FFF2-40B4-BE49-F238E27FC236}">
              <a16:creationId xmlns:a16="http://schemas.microsoft.com/office/drawing/2014/main" id="{F5CE7411-08CC-425D-A263-C09F11E62A85}"/>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438150</xdr:colOff>
      <xdr:row>101</xdr:row>
      <xdr:rowOff>128587</xdr:rowOff>
    </xdr:from>
    <xdr:ext cx="65" cy="172227"/>
    <xdr:sp macro="" textlink="">
      <xdr:nvSpPr>
        <xdr:cNvPr id="615" name="ZoneTexte 614">
          <a:extLst>
            <a:ext uri="{FF2B5EF4-FFF2-40B4-BE49-F238E27FC236}">
              <a16:creationId xmlns:a16="http://schemas.microsoft.com/office/drawing/2014/main" id="{A3A6BC57-7ACC-470B-A6B2-01BA734138DA}"/>
            </a:ext>
          </a:extLst>
        </xdr:cNvPr>
        <xdr:cNvSpPr txBox="1"/>
      </xdr:nvSpPr>
      <xdr:spPr>
        <a:xfrm>
          <a:off x="19173825" y="2683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25</xdr:col>
      <xdr:colOff>438150</xdr:colOff>
      <xdr:row>29</xdr:row>
      <xdr:rowOff>128587</xdr:rowOff>
    </xdr:from>
    <xdr:ext cx="65" cy="172227"/>
    <xdr:sp macro="" textlink="">
      <xdr:nvSpPr>
        <xdr:cNvPr id="616" name="ZoneTexte 615">
          <a:extLst>
            <a:ext uri="{FF2B5EF4-FFF2-40B4-BE49-F238E27FC236}">
              <a16:creationId xmlns:a16="http://schemas.microsoft.com/office/drawing/2014/main" id="{FFC9FCFE-47F2-4ABC-8592-7E2A9CDEBF3C}"/>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25</xdr:col>
      <xdr:colOff>438150</xdr:colOff>
      <xdr:row>29</xdr:row>
      <xdr:rowOff>128587</xdr:rowOff>
    </xdr:from>
    <xdr:ext cx="65" cy="172227"/>
    <xdr:sp macro="" textlink="">
      <xdr:nvSpPr>
        <xdr:cNvPr id="617" name="ZoneTexte 616">
          <a:extLst>
            <a:ext uri="{FF2B5EF4-FFF2-40B4-BE49-F238E27FC236}">
              <a16:creationId xmlns:a16="http://schemas.microsoft.com/office/drawing/2014/main" id="{D140CA32-DBB0-41B8-8C9A-E05A2A5698C6}"/>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25</xdr:col>
      <xdr:colOff>438150</xdr:colOff>
      <xdr:row>29</xdr:row>
      <xdr:rowOff>128587</xdr:rowOff>
    </xdr:from>
    <xdr:ext cx="65" cy="172227"/>
    <xdr:sp macro="" textlink="">
      <xdr:nvSpPr>
        <xdr:cNvPr id="618" name="ZoneTexte 617">
          <a:extLst>
            <a:ext uri="{FF2B5EF4-FFF2-40B4-BE49-F238E27FC236}">
              <a16:creationId xmlns:a16="http://schemas.microsoft.com/office/drawing/2014/main" id="{15411907-BA4C-4F8C-9883-E0761C72977F}"/>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25</xdr:col>
      <xdr:colOff>438150</xdr:colOff>
      <xdr:row>29</xdr:row>
      <xdr:rowOff>128587</xdr:rowOff>
    </xdr:from>
    <xdr:ext cx="65" cy="172227"/>
    <xdr:sp macro="" textlink="">
      <xdr:nvSpPr>
        <xdr:cNvPr id="619" name="ZoneTexte 618">
          <a:extLst>
            <a:ext uri="{FF2B5EF4-FFF2-40B4-BE49-F238E27FC236}">
              <a16:creationId xmlns:a16="http://schemas.microsoft.com/office/drawing/2014/main" id="{282BE754-D654-48E3-BFE7-D0DCF4A9DFBF}"/>
            </a:ext>
          </a:extLst>
        </xdr:cNvPr>
        <xdr:cNvSpPr txBox="1"/>
      </xdr:nvSpPr>
      <xdr:spPr>
        <a:xfrm>
          <a:off x="20021550" y="100345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25</xdr:col>
      <xdr:colOff>0</xdr:colOff>
      <xdr:row>126</xdr:row>
      <xdr:rowOff>0</xdr:rowOff>
    </xdr:from>
    <xdr:ext cx="65" cy="172227"/>
    <xdr:sp macro="" textlink="">
      <xdr:nvSpPr>
        <xdr:cNvPr id="620" name="ZoneTexte 619">
          <a:extLst>
            <a:ext uri="{FF2B5EF4-FFF2-40B4-BE49-F238E27FC236}">
              <a16:creationId xmlns:a16="http://schemas.microsoft.com/office/drawing/2014/main" id="{5EF19700-D765-4D1C-8A92-9C07D19CF477}"/>
            </a:ext>
          </a:extLst>
        </xdr:cNvPr>
        <xdr:cNvSpPr txBox="1"/>
      </xdr:nvSpPr>
      <xdr:spPr>
        <a:xfrm>
          <a:off x="19583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26</xdr:col>
      <xdr:colOff>0</xdr:colOff>
      <xdr:row>126</xdr:row>
      <xdr:rowOff>0</xdr:rowOff>
    </xdr:from>
    <xdr:ext cx="65" cy="172227"/>
    <xdr:sp macro="" textlink="">
      <xdr:nvSpPr>
        <xdr:cNvPr id="621" name="ZoneTexte 620">
          <a:extLst>
            <a:ext uri="{FF2B5EF4-FFF2-40B4-BE49-F238E27FC236}">
              <a16:creationId xmlns:a16="http://schemas.microsoft.com/office/drawing/2014/main" id="{08E5E261-9732-478F-9C0B-5155ACE3E4AC}"/>
            </a:ext>
          </a:extLst>
        </xdr:cNvPr>
        <xdr:cNvSpPr txBox="1"/>
      </xdr:nvSpPr>
      <xdr:spPr>
        <a:xfrm>
          <a:off x="20345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24</xdr:col>
      <xdr:colOff>0</xdr:colOff>
      <xdr:row>123</xdr:row>
      <xdr:rowOff>0</xdr:rowOff>
    </xdr:from>
    <xdr:ext cx="65" cy="172227"/>
    <xdr:sp macro="" textlink="">
      <xdr:nvSpPr>
        <xdr:cNvPr id="622" name="ZoneTexte 621">
          <a:extLst>
            <a:ext uri="{FF2B5EF4-FFF2-40B4-BE49-F238E27FC236}">
              <a16:creationId xmlns:a16="http://schemas.microsoft.com/office/drawing/2014/main" id="{98A750E5-8DC2-492E-9931-E13E493CD8B3}"/>
            </a:ext>
          </a:extLst>
        </xdr:cNvPr>
        <xdr:cNvSpPr txBox="1"/>
      </xdr:nvSpPr>
      <xdr:spPr>
        <a:xfrm>
          <a:off x="18735675" y="3200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125</xdr:row>
      <xdr:rowOff>0</xdr:rowOff>
    </xdr:from>
    <xdr:ext cx="65" cy="172227"/>
    <xdr:sp macro="" textlink="">
      <xdr:nvSpPr>
        <xdr:cNvPr id="623" name="ZoneTexte 622">
          <a:extLst>
            <a:ext uri="{FF2B5EF4-FFF2-40B4-BE49-F238E27FC236}">
              <a16:creationId xmlns:a16="http://schemas.microsoft.com/office/drawing/2014/main" id="{DE62DF65-464A-4CD7-87B6-6ADCD9E64B43}"/>
            </a:ext>
          </a:extLst>
        </xdr:cNvPr>
        <xdr:cNvSpPr txBox="1"/>
      </xdr:nvSpPr>
      <xdr:spPr>
        <a:xfrm>
          <a:off x="21107400" y="3243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4" name="ZoneTexte 623">
          <a:extLst>
            <a:ext uri="{FF2B5EF4-FFF2-40B4-BE49-F238E27FC236}">
              <a16:creationId xmlns:a16="http://schemas.microsoft.com/office/drawing/2014/main" id="{ABF01CAE-41A0-476D-AB84-217D56DCF081}"/>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5" name="ZoneTexte 624">
          <a:extLst>
            <a:ext uri="{FF2B5EF4-FFF2-40B4-BE49-F238E27FC236}">
              <a16:creationId xmlns:a16="http://schemas.microsoft.com/office/drawing/2014/main" id="{6B1775FF-5405-4BF7-A7CC-1CE1DD9A73B9}"/>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6" name="ZoneTexte 625">
          <a:extLst>
            <a:ext uri="{FF2B5EF4-FFF2-40B4-BE49-F238E27FC236}">
              <a16:creationId xmlns:a16="http://schemas.microsoft.com/office/drawing/2014/main" id="{6DDA5FD2-7668-4B7F-AFF1-539F385D3820}"/>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7" name="ZoneTexte 626">
          <a:extLst>
            <a:ext uri="{FF2B5EF4-FFF2-40B4-BE49-F238E27FC236}">
              <a16:creationId xmlns:a16="http://schemas.microsoft.com/office/drawing/2014/main" id="{04A6E544-74B7-4BD6-AFD7-90846B1DD876}"/>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8" name="ZoneTexte 627">
          <a:extLst>
            <a:ext uri="{FF2B5EF4-FFF2-40B4-BE49-F238E27FC236}">
              <a16:creationId xmlns:a16="http://schemas.microsoft.com/office/drawing/2014/main" id="{EECF323A-4521-4A18-AF01-ABFA8C017C92}"/>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29" name="ZoneTexte 628">
          <a:extLst>
            <a:ext uri="{FF2B5EF4-FFF2-40B4-BE49-F238E27FC236}">
              <a16:creationId xmlns:a16="http://schemas.microsoft.com/office/drawing/2014/main" id="{9EC0AE37-0A9E-4D22-85DE-78757DCF1F3A}"/>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0" name="ZoneTexte 629">
          <a:extLst>
            <a:ext uri="{FF2B5EF4-FFF2-40B4-BE49-F238E27FC236}">
              <a16:creationId xmlns:a16="http://schemas.microsoft.com/office/drawing/2014/main" id="{4AD5FC43-41BD-4994-BF61-AF9AD574F662}"/>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1" name="ZoneTexte 630">
          <a:extLst>
            <a:ext uri="{FF2B5EF4-FFF2-40B4-BE49-F238E27FC236}">
              <a16:creationId xmlns:a16="http://schemas.microsoft.com/office/drawing/2014/main" id="{1B79F0C0-0B91-43FC-878D-85C3667B7CB0}"/>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2" name="ZoneTexte 631">
          <a:extLst>
            <a:ext uri="{FF2B5EF4-FFF2-40B4-BE49-F238E27FC236}">
              <a16:creationId xmlns:a16="http://schemas.microsoft.com/office/drawing/2014/main" id="{A5B5E2E1-42A6-4E74-B036-A26DEC8DDFE6}"/>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3" name="ZoneTexte 632">
          <a:extLst>
            <a:ext uri="{FF2B5EF4-FFF2-40B4-BE49-F238E27FC236}">
              <a16:creationId xmlns:a16="http://schemas.microsoft.com/office/drawing/2014/main" id="{6470C678-B463-4887-9119-064DD5B7E7C6}"/>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4" name="ZoneTexte 633">
          <a:extLst>
            <a:ext uri="{FF2B5EF4-FFF2-40B4-BE49-F238E27FC236}">
              <a16:creationId xmlns:a16="http://schemas.microsoft.com/office/drawing/2014/main" id="{26A96D0E-0050-4BD6-9A24-1D83EDDF5951}"/>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5" name="ZoneTexte 634">
          <a:extLst>
            <a:ext uri="{FF2B5EF4-FFF2-40B4-BE49-F238E27FC236}">
              <a16:creationId xmlns:a16="http://schemas.microsoft.com/office/drawing/2014/main" id="{C574E618-7498-4EFD-817D-EC828BB799DE}"/>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6" name="ZoneTexte 635">
          <a:extLst>
            <a:ext uri="{FF2B5EF4-FFF2-40B4-BE49-F238E27FC236}">
              <a16:creationId xmlns:a16="http://schemas.microsoft.com/office/drawing/2014/main" id="{0DC34E9C-47C6-4E1D-8E09-52BB11D057E8}"/>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7" name="ZoneTexte 636">
          <a:extLst>
            <a:ext uri="{FF2B5EF4-FFF2-40B4-BE49-F238E27FC236}">
              <a16:creationId xmlns:a16="http://schemas.microsoft.com/office/drawing/2014/main" id="{6BE9FF19-FE1A-4F6D-BD81-04FE7CE35F7C}"/>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8" name="ZoneTexte 637">
          <a:extLst>
            <a:ext uri="{FF2B5EF4-FFF2-40B4-BE49-F238E27FC236}">
              <a16:creationId xmlns:a16="http://schemas.microsoft.com/office/drawing/2014/main" id="{68699ED9-47D0-4888-BA7E-D7794E081755}"/>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39" name="ZoneTexte 638">
          <a:extLst>
            <a:ext uri="{FF2B5EF4-FFF2-40B4-BE49-F238E27FC236}">
              <a16:creationId xmlns:a16="http://schemas.microsoft.com/office/drawing/2014/main" id="{BF712EE6-7884-4081-8651-5726D70101B8}"/>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0" name="ZoneTexte 639">
          <a:extLst>
            <a:ext uri="{FF2B5EF4-FFF2-40B4-BE49-F238E27FC236}">
              <a16:creationId xmlns:a16="http://schemas.microsoft.com/office/drawing/2014/main" id="{9D3B96BC-77F1-44DE-BFE8-421305C44035}"/>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1" name="ZoneTexte 640">
          <a:extLst>
            <a:ext uri="{FF2B5EF4-FFF2-40B4-BE49-F238E27FC236}">
              <a16:creationId xmlns:a16="http://schemas.microsoft.com/office/drawing/2014/main" id="{05F248D9-B6F6-401E-B98D-BFFD4EB3E324}"/>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2" name="ZoneTexte 641">
          <a:extLst>
            <a:ext uri="{FF2B5EF4-FFF2-40B4-BE49-F238E27FC236}">
              <a16:creationId xmlns:a16="http://schemas.microsoft.com/office/drawing/2014/main" id="{09932CEB-2C29-48D7-9820-21F89AF3050B}"/>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3" name="ZoneTexte 642">
          <a:extLst>
            <a:ext uri="{FF2B5EF4-FFF2-40B4-BE49-F238E27FC236}">
              <a16:creationId xmlns:a16="http://schemas.microsoft.com/office/drawing/2014/main" id="{A6660067-8686-4945-91E7-97CF8A08869B}"/>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4" name="ZoneTexte 643">
          <a:extLst>
            <a:ext uri="{FF2B5EF4-FFF2-40B4-BE49-F238E27FC236}">
              <a16:creationId xmlns:a16="http://schemas.microsoft.com/office/drawing/2014/main" id="{8A7D1D6D-53B9-46F0-B254-7F25C89F7967}"/>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5" name="ZoneTexte 644">
          <a:extLst>
            <a:ext uri="{FF2B5EF4-FFF2-40B4-BE49-F238E27FC236}">
              <a16:creationId xmlns:a16="http://schemas.microsoft.com/office/drawing/2014/main" id="{21E0499F-8266-453B-8FF0-CAA3272A2F83}"/>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6" name="ZoneTexte 645">
          <a:extLst>
            <a:ext uri="{FF2B5EF4-FFF2-40B4-BE49-F238E27FC236}">
              <a16:creationId xmlns:a16="http://schemas.microsoft.com/office/drawing/2014/main" id="{491A78F5-FEF1-44D4-893F-867F54DAA028}"/>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7" name="ZoneTexte 646">
          <a:extLst>
            <a:ext uri="{FF2B5EF4-FFF2-40B4-BE49-F238E27FC236}">
              <a16:creationId xmlns:a16="http://schemas.microsoft.com/office/drawing/2014/main" id="{5BFC90AC-A8B1-4DAB-971C-CB005D867010}"/>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8" name="ZoneTexte 647">
          <a:extLst>
            <a:ext uri="{FF2B5EF4-FFF2-40B4-BE49-F238E27FC236}">
              <a16:creationId xmlns:a16="http://schemas.microsoft.com/office/drawing/2014/main" id="{C4B98FFB-19F9-4D84-840E-226F3C27F635}"/>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49" name="ZoneTexte 648">
          <a:extLst>
            <a:ext uri="{FF2B5EF4-FFF2-40B4-BE49-F238E27FC236}">
              <a16:creationId xmlns:a16="http://schemas.microsoft.com/office/drawing/2014/main" id="{183B96BA-16C5-4BE2-AF3D-91B9B95E0DCF}"/>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0" name="ZoneTexte 649">
          <a:extLst>
            <a:ext uri="{FF2B5EF4-FFF2-40B4-BE49-F238E27FC236}">
              <a16:creationId xmlns:a16="http://schemas.microsoft.com/office/drawing/2014/main" id="{8769346D-C059-4377-B268-9CA74F605A57}"/>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1" name="ZoneTexte 650">
          <a:extLst>
            <a:ext uri="{FF2B5EF4-FFF2-40B4-BE49-F238E27FC236}">
              <a16:creationId xmlns:a16="http://schemas.microsoft.com/office/drawing/2014/main" id="{B632E6E4-9ED5-45DA-97A4-57F12EBC09B0}"/>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2" name="ZoneTexte 651">
          <a:extLst>
            <a:ext uri="{FF2B5EF4-FFF2-40B4-BE49-F238E27FC236}">
              <a16:creationId xmlns:a16="http://schemas.microsoft.com/office/drawing/2014/main" id="{EC4B8376-D32D-4534-956B-19146E378EE3}"/>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3" name="ZoneTexte 652">
          <a:extLst>
            <a:ext uri="{FF2B5EF4-FFF2-40B4-BE49-F238E27FC236}">
              <a16:creationId xmlns:a16="http://schemas.microsoft.com/office/drawing/2014/main" id="{F8EB6815-44B2-4643-8FD4-3B1B68F356F3}"/>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4" name="ZoneTexte 653">
          <a:extLst>
            <a:ext uri="{FF2B5EF4-FFF2-40B4-BE49-F238E27FC236}">
              <a16:creationId xmlns:a16="http://schemas.microsoft.com/office/drawing/2014/main" id="{406ADE08-66CB-4714-B93F-DE21A431E1FF}"/>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27</xdr:col>
      <xdr:colOff>0</xdr:colOff>
      <xdr:row>126</xdr:row>
      <xdr:rowOff>0</xdr:rowOff>
    </xdr:from>
    <xdr:ext cx="65" cy="172227"/>
    <xdr:sp macro="" textlink="">
      <xdr:nvSpPr>
        <xdr:cNvPr id="655" name="ZoneTexte 654">
          <a:extLst>
            <a:ext uri="{FF2B5EF4-FFF2-40B4-BE49-F238E27FC236}">
              <a16:creationId xmlns:a16="http://schemas.microsoft.com/office/drawing/2014/main" id="{DBEC5BEE-08A2-46F9-A526-A8DADBEFBA75}"/>
            </a:ext>
          </a:extLst>
        </xdr:cNvPr>
        <xdr:cNvSpPr txBox="1"/>
      </xdr:nvSpPr>
      <xdr:spPr>
        <a:xfrm>
          <a:off x="21107400" y="3263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109FDBFF-F075-4206-9B8B-1F1633CA5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8976ABE0-2EBA-4D0A-8117-0B1AE68BE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EEF8AB81-9B0E-4F0A-88B2-CD6B4D947D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370292C4-A011-4CEF-B376-FCE60B3E0C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D49C5784-4E7E-45FE-B84D-B222473E2F2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BC905F2F-BC3F-48C8-AFAC-B259F88C43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10BDFAB1-84D9-4780-A714-AE965CD46A8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2597CD72-68B7-48EB-BDF9-DDB558A06E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E11C47E9-4EEF-4BB1-AF1B-8CBD5A3374D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40B0ACB3-8E06-4748-A0E0-F58CFBA72C1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xcel-downloads.com/remository/Download/Professionnels/Planification-et-gestion-de-projets/SPACE.html" TargetMode="External"/><Relationship Id="rId7" Type="http://schemas.openxmlformats.org/officeDocument/2006/relationships/printerSettings" Target="../printerSettings/printerSettings1.bin"/><Relationship Id="rId2" Type="http://schemas.openxmlformats.org/officeDocument/2006/relationships/hyperlink" Target="https://www.google.fr/search?q=piffom%C3%A9trie&amp;ie=utf-8&amp;oe=utf-8&amp;client=firefox-b&amp;gfe_rd=cr&amp;dcr=0&amp;ei=yYrYWZrKMYfAaMTIipgK" TargetMode="External"/><Relationship Id="rId1" Type="http://schemas.openxmlformats.org/officeDocument/2006/relationships/hyperlink" Target="https://www.google.fr/search?q=piffom%C3%A9trie&amp;ie=utf-8&amp;oe=utf-8&amp;client=firefox-b&amp;gfe_rd=cr&amp;dcr=0&amp;ei=yYrYWZrKMYfAaMTIipgK" TargetMode="External"/><Relationship Id="rId6" Type="http://schemas.openxmlformats.org/officeDocument/2006/relationships/hyperlink" Target="https://support.office.com/fr-fr/article/puis-je-copier-une-feuille-de-calcul-du-classeur-actuel-5d8109a7-cba1-474f-b835-11cd89da99c0" TargetMode="External"/><Relationship Id="rId5" Type="http://schemas.openxmlformats.org/officeDocument/2006/relationships/hyperlink" Target="https://support.office.com/fr-fr/article/d%C3%A9placer-ou-copier-des-feuilles-de-calcul-ou-des-donn%C3%A9es-de-feuille-de-calcul-47207967-bbb2-4e95-9b5c-3c174aa69328" TargetMode="External"/><Relationship Id="rId4" Type="http://schemas.openxmlformats.org/officeDocument/2006/relationships/hyperlink" Target="http://www.excel-downloads.com/forum/111720-spac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emps-action.com/classer-ses-documents-sur-ordinateur" TargetMode="External"/><Relationship Id="rId7" Type="http://schemas.openxmlformats.org/officeDocument/2006/relationships/drawing" Target="../drawings/drawing2.xml"/><Relationship Id="rId2" Type="http://schemas.openxmlformats.org/officeDocument/2006/relationships/hyperlink" Target="https://www.youtube.com/watch?v=pgDqto-tZ9I" TargetMode="External"/><Relationship Id="rId1" Type="http://schemas.openxmlformats.org/officeDocument/2006/relationships/hyperlink" Target="https://www.3mfrance.fr/3M/fr_FR/post-it-notes/ideas/collaborate/" TargetMode="External"/><Relationship Id="rId6" Type="http://schemas.openxmlformats.org/officeDocument/2006/relationships/printerSettings" Target="../printerSettings/printerSettings2.bin"/><Relationship Id="rId5" Type="http://schemas.openxmlformats.org/officeDocument/2006/relationships/hyperlink" Target="https://www.01net.com/astuces/windows-10-15-astuces-pour-maitriser-l-explorateur-de-fichiers-comme-un-pro-2013249.html" TargetMode="External"/><Relationship Id="rId4" Type="http://schemas.openxmlformats.org/officeDocument/2006/relationships/hyperlink" Target="https://www.naept.com/blog/organiser-vos-documents-nommer-stocker-class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4.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3" Type="http://schemas.openxmlformats.org/officeDocument/2006/relationships/hyperlink" Target="http://www.basesdelacuisine.com/Cadre1/z1/pp80.htm" TargetMode="External"/><Relationship Id="rId7" Type="http://schemas.openxmlformats.org/officeDocument/2006/relationships/hyperlink" Target="https://www.google.fr/webhp?sourceid=chrome-instant&amp;ion=1&amp;espv=2&amp;ie=UTF-8" TargetMode="External"/><Relationship Id="rId2" Type="http://schemas.openxmlformats.org/officeDocument/2006/relationships/hyperlink" Target="https://www.nubel.be/fra/default.aspx"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dmcwilshim.canalblog.com/archives/2009/01/18/12131475.html" TargetMode="External"/><Relationship Id="rId11" Type="http://schemas.openxmlformats.org/officeDocument/2006/relationships/hyperlink" Target="https://www.lanutrition.fr/bien-dans-son-assiette/bien-manger/les-recommandations-de-lanutrition.fr/une-portion-cest-combien-" TargetMode="External"/><Relationship Id="rId5" Type="http://schemas.openxmlformats.org/officeDocument/2006/relationships/hyperlink" Target="http://etab.ac-poitiers.fr/lycee-hotelier-la-rochelle/IMG/pdf/Grammage_4.pdf" TargetMode="External"/><Relationship Id="rId10" Type="http://schemas.openxmlformats.org/officeDocument/2006/relationships/hyperlink" Target="http://www.astro.ulg.ac.be/cours/magain/stat/stat52.html" TargetMode="External"/><Relationship Id="rId4" Type="http://schemas.openxmlformats.org/officeDocument/2006/relationships/hyperlink" Target="http://lahalledepessac.com/content/14-fruits-et-legumes-frais-poids-moyen-d-une-piece" TargetMode="External"/><Relationship Id="rId9" Type="http://schemas.openxmlformats.org/officeDocument/2006/relationships/hyperlink" Target="http://www.aliments.org/poids.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6.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7.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120"/>
  <sheetViews>
    <sheetView tabSelected="1" zoomScale="75" zoomScaleNormal="75" workbookViewId="0">
      <selection activeCell="M17" sqref="M17"/>
    </sheetView>
  </sheetViews>
  <sheetFormatPr baseColWidth="10" defaultRowHeight="12.75"/>
  <cols>
    <col min="1" max="2" width="11.42578125" style="10"/>
    <col min="3" max="3" width="16" style="10" customWidth="1"/>
    <col min="4" max="18" width="11.42578125" style="10"/>
    <col min="19" max="19" width="16" style="10" customWidth="1"/>
    <col min="20" max="21" width="12.140625" style="10" customWidth="1"/>
    <col min="22" max="22" width="15.28515625" style="10" customWidth="1"/>
    <col min="23" max="23" width="11.42578125" style="10"/>
    <col min="24" max="24" width="14.140625" style="10" customWidth="1"/>
    <col min="25" max="16384" width="11.42578125" style="10"/>
  </cols>
  <sheetData>
    <row r="1" spans="1:32" ht="30" customHeight="1">
      <c r="A1" s="8"/>
      <c r="B1" s="8"/>
      <c r="C1" s="8"/>
      <c r="D1" s="8"/>
      <c r="E1" s="8"/>
      <c r="F1" s="8"/>
      <c r="G1" s="8"/>
      <c r="H1" s="8"/>
      <c r="I1" s="8"/>
      <c r="J1" s="8"/>
      <c r="K1" s="8"/>
      <c r="L1" s="9"/>
      <c r="M1" s="9"/>
      <c r="N1" s="9"/>
      <c r="O1" s="9"/>
      <c r="P1" s="9"/>
      <c r="Q1" s="100"/>
      <c r="R1" s="100"/>
      <c r="S1" s="100"/>
      <c r="T1" s="100"/>
      <c r="U1" s="100"/>
      <c r="V1" s="100"/>
      <c r="W1" s="305"/>
      <c r="X1" s="305"/>
      <c r="Y1" s="305"/>
      <c r="Z1" s="305"/>
      <c r="AA1" s="305"/>
      <c r="AB1" s="305"/>
      <c r="AC1" s="305"/>
      <c r="AD1" s="305"/>
      <c r="AE1" s="305"/>
      <c r="AF1" s="305"/>
    </row>
    <row r="2" spans="1:32" ht="30" customHeight="1">
      <c r="A2" s="8"/>
      <c r="B2" s="11" t="s">
        <v>978</v>
      </c>
      <c r="C2" s="8"/>
      <c r="D2" s="8"/>
      <c r="E2" s="8"/>
      <c r="F2" s="8"/>
      <c r="G2" s="8"/>
      <c r="H2" s="8"/>
      <c r="I2" s="9"/>
      <c r="J2" s="8"/>
      <c r="K2" s="8"/>
      <c r="L2" s="8"/>
      <c r="M2" s="9"/>
      <c r="N2" s="9"/>
      <c r="O2" s="9"/>
      <c r="P2" s="9"/>
      <c r="Q2" s="9"/>
      <c r="R2" s="1427" t="s">
        <v>5970</v>
      </c>
      <c r="S2" s="1427"/>
      <c r="T2" s="1427"/>
      <c r="U2" s="1427"/>
      <c r="V2" s="1427"/>
      <c r="W2" s="305"/>
      <c r="X2" s="305"/>
      <c r="Y2" s="305"/>
      <c r="Z2" s="305"/>
      <c r="AA2" s="305"/>
      <c r="AB2" s="305"/>
      <c r="AC2" s="305"/>
      <c r="AD2" s="305"/>
      <c r="AE2" s="305"/>
      <c r="AF2" s="305"/>
    </row>
    <row r="3" spans="1:32" ht="30" customHeight="1">
      <c r="A3" s="8"/>
      <c r="B3" s="12" t="s">
        <v>979</v>
      </c>
      <c r="C3" s="13"/>
      <c r="D3" s="8"/>
      <c r="E3" s="8"/>
      <c r="F3" s="8"/>
      <c r="G3" s="8"/>
      <c r="H3" s="8"/>
      <c r="I3" s="9"/>
      <c r="J3" s="8"/>
      <c r="K3" s="8"/>
      <c r="L3" s="8"/>
      <c r="M3" s="9"/>
      <c r="N3" s="9"/>
      <c r="O3" s="9"/>
      <c r="P3" s="9"/>
      <c r="Q3" s="9"/>
      <c r="R3" s="1427"/>
      <c r="S3" s="1427"/>
      <c r="T3" s="1427"/>
      <c r="U3" s="1427"/>
      <c r="V3" s="1427"/>
      <c r="W3" s="305"/>
      <c r="X3" s="305"/>
      <c r="Y3" s="305"/>
      <c r="Z3" s="305"/>
      <c r="AA3" s="305"/>
      <c r="AB3" s="305"/>
      <c r="AC3" s="305"/>
      <c r="AD3" s="305"/>
      <c r="AE3" s="305"/>
      <c r="AF3" s="305"/>
    </row>
    <row r="4" spans="1:32" ht="30" customHeight="1">
      <c r="A4" s="8"/>
      <c r="B4" s="12" t="s">
        <v>980</v>
      </c>
      <c r="C4" s="13"/>
      <c r="D4" s="8"/>
      <c r="E4" s="8"/>
      <c r="F4" s="8"/>
      <c r="G4" s="8"/>
      <c r="H4" s="8"/>
      <c r="I4" s="9"/>
      <c r="J4" s="8"/>
      <c r="K4" s="8"/>
      <c r="L4" s="8"/>
      <c r="M4" s="9"/>
      <c r="N4" s="9"/>
      <c r="O4" s="9"/>
      <c r="P4" s="9"/>
      <c r="Q4" s="9"/>
      <c r="R4" s="271" t="s">
        <v>5969</v>
      </c>
      <c r="S4" s="100"/>
      <c r="T4" s="271"/>
      <c r="U4" s="271"/>
      <c r="V4" s="271"/>
      <c r="W4" s="305"/>
      <c r="X4" s="305"/>
      <c r="Y4" s="305"/>
      <c r="Z4" s="305"/>
      <c r="AA4" s="305"/>
      <c r="AB4" s="305"/>
      <c r="AC4" s="305"/>
      <c r="AD4" s="305"/>
      <c r="AE4" s="305"/>
      <c r="AF4" s="305"/>
    </row>
    <row r="5" spans="1:32" ht="30" customHeight="1">
      <c r="A5" s="8"/>
      <c r="B5" s="12" t="s">
        <v>982</v>
      </c>
      <c r="C5" s="13"/>
      <c r="D5" s="8"/>
      <c r="E5" s="8"/>
      <c r="F5" s="8"/>
      <c r="G5" s="8"/>
      <c r="H5" s="8"/>
      <c r="I5" s="9"/>
      <c r="J5" s="8"/>
      <c r="K5" s="8"/>
      <c r="L5" s="8"/>
      <c r="M5" s="9"/>
      <c r="N5" s="9"/>
      <c r="O5" s="9"/>
      <c r="P5" s="9"/>
      <c r="Q5" s="9"/>
      <c r="R5" s="735" t="str">
        <f ca="1">"Page "&amp;_xlfn.SHEET()&amp;" sur "&amp;_xlfn.SHEETS()</f>
        <v>Page 1 sur 11</v>
      </c>
      <c r="S5" s="100"/>
      <c r="T5" s="271"/>
      <c r="U5" s="100"/>
      <c r="V5" s="167"/>
      <c r="W5" s="305"/>
      <c r="X5" s="305"/>
      <c r="Y5" s="305"/>
      <c r="Z5" s="305"/>
      <c r="AA5" s="305"/>
      <c r="AB5" s="305"/>
      <c r="AC5" s="305"/>
      <c r="AD5" s="305"/>
      <c r="AE5" s="305"/>
      <c r="AF5" s="305"/>
    </row>
    <row r="6" spans="1:32" ht="30" customHeight="1">
      <c r="A6" s="8"/>
      <c r="B6" s="12"/>
      <c r="C6" s="13"/>
      <c r="D6" s="8"/>
      <c r="E6" s="8"/>
      <c r="F6" s="8"/>
      <c r="G6" s="8"/>
      <c r="H6" s="8"/>
      <c r="I6" s="9"/>
      <c r="J6" s="8"/>
      <c r="K6" s="8"/>
      <c r="L6" s="8"/>
      <c r="M6" s="9"/>
      <c r="N6" s="9"/>
      <c r="O6" s="9"/>
      <c r="P6" s="9"/>
      <c r="Q6" s="9"/>
      <c r="R6" s="100"/>
      <c r="S6" s="100"/>
      <c r="T6" s="271"/>
      <c r="U6" s="100"/>
      <c r="V6" s="100"/>
      <c r="W6" s="100"/>
      <c r="X6" s="100"/>
      <c r="Y6" s="100"/>
      <c r="Z6" s="100"/>
      <c r="AA6" s="100"/>
      <c r="AB6" s="100"/>
      <c r="AC6" s="100"/>
      <c r="AD6" s="100"/>
      <c r="AE6" s="305"/>
      <c r="AF6" s="305"/>
    </row>
    <row r="7" spans="1:32" ht="30" customHeight="1">
      <c r="A7" s="8"/>
      <c r="B7" s="1428" t="s">
        <v>983</v>
      </c>
      <c r="C7" s="1428"/>
      <c r="D7" s="500" t="str">
        <f ca="1">CELL("nomfichier")</f>
        <v>E:\0-UPRT\1-UPRT.FR-SITE-WEB\ff-fiches-fabrications\ff-fiches-fabrication-maj-08-2020\[OK.ff-15-restauration-2.modèles.de.fiches.xlsx]fiches.1</v>
      </c>
      <c r="E7" s="501"/>
      <c r="F7" s="501"/>
      <c r="G7" s="501"/>
      <c r="H7" s="501"/>
      <c r="I7" s="502"/>
      <c r="J7" s="501"/>
      <c r="K7" s="501"/>
      <c r="L7" s="501"/>
      <c r="M7" s="501"/>
      <c r="N7" s="501"/>
      <c r="O7" s="501"/>
      <c r="P7" s="501"/>
      <c r="Q7" s="501"/>
      <c r="R7" s="501"/>
      <c r="S7" s="501"/>
      <c r="T7" s="501"/>
      <c r="U7" s="503"/>
      <c r="V7" s="100"/>
      <c r="W7" s="100"/>
      <c r="X7" s="100"/>
      <c r="Y7" s="100"/>
      <c r="Z7" s="100"/>
      <c r="AA7" s="100"/>
      <c r="AB7" s="100"/>
      <c r="AC7" s="100"/>
      <c r="AD7" s="100"/>
      <c r="AE7" s="305"/>
      <c r="AF7" s="305"/>
    </row>
    <row r="8" spans="1:32" ht="30" customHeight="1">
      <c r="A8" s="8"/>
      <c r="B8" s="12"/>
      <c r="C8" s="8"/>
      <c r="D8" s="8"/>
      <c r="E8" s="8"/>
      <c r="F8" s="8"/>
      <c r="G8" s="8"/>
      <c r="H8" s="8"/>
      <c r="I8" s="9"/>
      <c r="J8" s="8"/>
      <c r="K8" s="8"/>
      <c r="L8" s="8"/>
      <c r="M8" s="9"/>
      <c r="N8" s="9"/>
      <c r="O8" s="9"/>
      <c r="P8" s="9"/>
      <c r="Q8" s="9"/>
      <c r="R8" s="100"/>
      <c r="S8" s="100"/>
      <c r="T8" s="100"/>
      <c r="U8" s="100"/>
      <c r="V8" s="100"/>
      <c r="W8" s="100"/>
      <c r="X8" s="100"/>
      <c r="Y8" s="100"/>
      <c r="Z8" s="100"/>
      <c r="AA8" s="100"/>
      <c r="AB8" s="100"/>
      <c r="AC8" s="100"/>
      <c r="AD8" s="100"/>
      <c r="AE8" s="305"/>
      <c r="AF8" s="305"/>
    </row>
    <row r="9" spans="1:32" ht="30" customHeight="1">
      <c r="A9" s="8"/>
      <c r="B9" s="504"/>
      <c r="C9" s="504"/>
      <c r="D9" s="504"/>
      <c r="E9" s="504"/>
      <c r="F9" s="504"/>
      <c r="G9" s="504"/>
      <c r="H9" s="504"/>
      <c r="I9" s="504"/>
      <c r="J9" s="504"/>
      <c r="K9" s="504"/>
      <c r="L9" s="504"/>
      <c r="M9" s="504"/>
      <c r="N9" s="504"/>
      <c r="O9" s="504"/>
      <c r="P9" s="504"/>
      <c r="Q9" s="504"/>
      <c r="R9" s="504"/>
      <c r="S9" s="504"/>
      <c r="T9" s="504"/>
      <c r="U9" s="504"/>
      <c r="V9" s="100"/>
      <c r="W9" s="100"/>
      <c r="X9" s="100"/>
      <c r="Y9" s="100"/>
      <c r="Z9" s="100"/>
      <c r="AA9" s="100"/>
      <c r="AB9" s="100"/>
      <c r="AC9" s="100"/>
      <c r="AD9" s="100"/>
      <c r="AE9" s="305"/>
      <c r="AF9" s="305"/>
    </row>
    <row r="10" spans="1:32" ht="30" customHeight="1">
      <c r="A10" s="8"/>
      <c r="B10" s="1429" t="s">
        <v>984</v>
      </c>
      <c r="C10" s="1429"/>
      <c r="D10" s="1429"/>
      <c r="E10" s="1429"/>
      <c r="F10" s="1429"/>
      <c r="G10" s="1429"/>
      <c r="H10" s="1429"/>
      <c r="I10" s="1429"/>
      <c r="J10" s="1429"/>
      <c r="K10" s="1429"/>
      <c r="L10" s="1429"/>
      <c r="M10" s="1429"/>
      <c r="N10" s="1429"/>
      <c r="O10" s="1429"/>
      <c r="P10" s="1429"/>
      <c r="Q10" s="1429"/>
      <c r="R10" s="1429"/>
      <c r="S10" s="1429"/>
      <c r="T10" s="1429"/>
      <c r="U10" s="504"/>
      <c r="V10" s="100"/>
      <c r="W10" s="100"/>
      <c r="X10" s="100"/>
      <c r="Y10" s="100"/>
      <c r="Z10" s="100"/>
      <c r="AA10" s="100"/>
      <c r="AB10" s="100"/>
      <c r="AC10" s="100"/>
      <c r="AD10" s="100"/>
      <c r="AE10" s="305"/>
      <c r="AF10" s="305"/>
    </row>
    <row r="11" spans="1:32" ht="30" customHeight="1">
      <c r="A11" s="8"/>
      <c r="B11" s="526"/>
      <c r="C11" s="526"/>
      <c r="D11" s="526"/>
      <c r="E11" s="526"/>
      <c r="F11" s="526"/>
      <c r="G11" s="526"/>
      <c r="H11" s="526"/>
      <c r="I11" s="526"/>
      <c r="J11" s="526"/>
      <c r="K11" s="526"/>
      <c r="L11" s="526"/>
      <c r="M11" s="526"/>
      <c r="N11" s="526"/>
      <c r="O11" s="526"/>
      <c r="P11" s="526"/>
      <c r="Q11" s="526"/>
      <c r="R11" s="526"/>
      <c r="S11" s="526"/>
      <c r="T11" s="526"/>
      <c r="U11" s="504"/>
      <c r="V11" s="100"/>
      <c r="W11" s="100"/>
      <c r="X11" s="100"/>
      <c r="Y11" s="100"/>
      <c r="Z11" s="100"/>
      <c r="AA11" s="100"/>
      <c r="AB11" s="100"/>
      <c r="AC11" s="100"/>
      <c r="AD11" s="100"/>
      <c r="AE11" s="305"/>
      <c r="AF11" s="305"/>
    </row>
    <row r="12" spans="1:32" ht="30" customHeight="1">
      <c r="A12" s="8"/>
      <c r="B12" s="526"/>
      <c r="C12" s="632" t="s">
        <v>1022</v>
      </c>
      <c r="D12" s="526"/>
      <c r="E12" s="526"/>
      <c r="F12" s="526"/>
      <c r="G12" s="526"/>
      <c r="H12" s="526"/>
      <c r="I12" s="526"/>
      <c r="J12" s="526"/>
      <c r="K12" s="526"/>
      <c r="L12" s="526"/>
      <c r="M12" s="526"/>
      <c r="N12" s="526"/>
      <c r="O12" s="526"/>
      <c r="P12" s="526"/>
      <c r="Q12" s="526"/>
      <c r="R12" s="526"/>
      <c r="S12" s="526"/>
      <c r="T12" s="526"/>
      <c r="U12" s="504"/>
      <c r="V12" s="100"/>
      <c r="W12" s="100"/>
      <c r="X12" s="100"/>
      <c r="Y12" s="100"/>
      <c r="Z12" s="100"/>
      <c r="AA12" s="100"/>
      <c r="AB12" s="100"/>
      <c r="AC12" s="100"/>
      <c r="AD12" s="100"/>
      <c r="AE12" s="305"/>
      <c r="AF12" s="305"/>
    </row>
    <row r="13" spans="1:32" ht="30" customHeight="1">
      <c r="A13" s="8"/>
      <c r="B13" s="505"/>
      <c r="C13" s="505"/>
      <c r="D13" s="633" t="s">
        <v>878</v>
      </c>
      <c r="E13" s="20"/>
      <c r="F13" s="20"/>
      <c r="G13" s="20"/>
      <c r="H13" s="505"/>
      <c r="I13" s="505"/>
      <c r="J13" s="505"/>
      <c r="K13" s="505"/>
      <c r="L13" s="505"/>
      <c r="M13" s="505"/>
      <c r="N13" s="505"/>
      <c r="O13" s="505"/>
      <c r="P13" s="505"/>
      <c r="Q13" s="505"/>
      <c r="R13" s="505"/>
      <c r="S13" s="505"/>
      <c r="T13" s="505"/>
      <c r="U13" s="504"/>
      <c r="V13" s="100"/>
      <c r="W13" s="100"/>
      <c r="X13" s="100"/>
      <c r="Y13" s="100"/>
      <c r="Z13" s="100"/>
      <c r="AA13" s="100"/>
      <c r="AB13" s="100"/>
      <c r="AC13" s="100"/>
      <c r="AD13" s="100"/>
      <c r="AE13" s="305"/>
      <c r="AF13" s="305"/>
    </row>
    <row r="14" spans="1:32" ht="30" customHeight="1">
      <c r="A14" s="8"/>
      <c r="B14" s="505"/>
      <c r="C14" s="507"/>
      <c r="D14" s="505"/>
      <c r="E14" s="505"/>
      <c r="F14" s="505"/>
      <c r="G14" s="505"/>
      <c r="H14" s="505"/>
      <c r="I14" s="505"/>
      <c r="J14" s="505"/>
      <c r="K14" s="505"/>
      <c r="L14" s="505"/>
      <c r="M14" s="505"/>
      <c r="N14" s="505"/>
      <c r="O14" s="505"/>
      <c r="P14" s="505"/>
      <c r="Q14" s="505"/>
      <c r="R14" s="505"/>
      <c r="S14" s="505"/>
      <c r="T14" s="505"/>
      <c r="U14" s="504"/>
      <c r="V14" s="100"/>
      <c r="W14" s="100"/>
      <c r="X14" s="100"/>
      <c r="Y14" s="100"/>
      <c r="Z14" s="100"/>
      <c r="AA14" s="100"/>
      <c r="AB14" s="100"/>
      <c r="AC14" s="100"/>
      <c r="AD14" s="100"/>
      <c r="AE14" s="305"/>
      <c r="AF14" s="305"/>
    </row>
    <row r="15" spans="1:32" ht="30" customHeight="1">
      <c r="A15" s="8"/>
      <c r="B15" s="505"/>
      <c r="C15" s="1422" t="s">
        <v>5352</v>
      </c>
      <c r="D15" s="524"/>
      <c r="E15" s="524"/>
      <c r="F15" s="524"/>
      <c r="G15" s="524"/>
      <c r="H15" s="524"/>
      <c r="I15" s="524"/>
      <c r="J15" s="524"/>
      <c r="K15" s="524"/>
      <c r="L15" s="506"/>
      <c r="M15" s="505"/>
      <c r="N15" s="505"/>
      <c r="O15" s="505"/>
      <c r="P15" s="505"/>
      <c r="Q15" s="505"/>
      <c r="R15" s="505"/>
      <c r="S15" s="505"/>
      <c r="T15" s="505"/>
      <c r="U15" s="504"/>
      <c r="V15" s="100"/>
      <c r="W15" s="100"/>
      <c r="X15" s="100"/>
      <c r="Y15" s="100"/>
      <c r="Z15" s="100"/>
      <c r="AA15" s="100"/>
      <c r="AB15" s="100"/>
      <c r="AC15" s="100"/>
      <c r="AD15" s="100"/>
      <c r="AE15" s="305"/>
      <c r="AF15" s="305"/>
    </row>
    <row r="16" spans="1:32" ht="30" customHeight="1">
      <c r="A16" s="8"/>
      <c r="B16" s="506"/>
      <c r="C16" s="524"/>
      <c r="D16" s="1422" t="s">
        <v>5990</v>
      </c>
      <c r="E16" s="524"/>
      <c r="F16" s="524"/>
      <c r="G16" s="524"/>
      <c r="H16" s="524"/>
      <c r="I16" s="524"/>
      <c r="J16" s="524"/>
      <c r="K16" s="524"/>
      <c r="L16" s="506"/>
      <c r="M16" s="505"/>
      <c r="N16" s="505"/>
      <c r="O16" s="505"/>
      <c r="P16" s="505"/>
      <c r="Q16" s="505"/>
      <c r="R16" s="505"/>
      <c r="S16" s="505"/>
      <c r="T16" s="505"/>
      <c r="U16" s="504"/>
      <c r="V16" s="100"/>
      <c r="W16" s="100"/>
      <c r="X16" s="100"/>
      <c r="Y16" s="100"/>
      <c r="Z16" s="100"/>
      <c r="AA16" s="100"/>
      <c r="AB16" s="100"/>
      <c r="AC16" s="100"/>
      <c r="AD16" s="100"/>
      <c r="AE16" s="305"/>
      <c r="AF16" s="305"/>
    </row>
    <row r="17" spans="1:32" ht="30" customHeight="1">
      <c r="A17" s="8"/>
      <c r="B17" s="506"/>
      <c r="C17" s="525"/>
      <c r="D17" s="525"/>
      <c r="E17" s="525"/>
      <c r="F17" s="524"/>
      <c r="G17" s="524"/>
      <c r="H17" s="524"/>
      <c r="I17" s="524"/>
      <c r="J17" s="524"/>
      <c r="K17" s="524"/>
      <c r="L17" s="659" t="s">
        <v>969</v>
      </c>
      <c r="M17" s="505"/>
      <c r="N17" s="505"/>
      <c r="O17" s="505"/>
      <c r="P17" s="505"/>
      <c r="Q17" s="505"/>
      <c r="R17" s="505"/>
      <c r="S17" s="505"/>
      <c r="T17" s="505"/>
      <c r="U17" s="504"/>
      <c r="V17" s="100"/>
      <c r="W17" s="100"/>
      <c r="X17" s="100"/>
      <c r="Y17" s="100"/>
      <c r="Z17" s="100"/>
      <c r="AA17" s="100"/>
      <c r="AB17" s="100"/>
      <c r="AC17" s="100"/>
      <c r="AD17" s="100"/>
      <c r="AE17" s="305"/>
      <c r="AF17" s="305"/>
    </row>
    <row r="18" spans="1:32" ht="30" customHeight="1">
      <c r="A18" s="8"/>
      <c r="B18" s="506"/>
      <c r="C18" s="525"/>
      <c r="D18" s="525"/>
      <c r="E18" s="525"/>
      <c r="F18" s="524"/>
      <c r="G18" s="524"/>
      <c r="H18" s="524"/>
      <c r="I18" s="524"/>
      <c r="J18" s="524"/>
      <c r="K18" s="524"/>
      <c r="L18" s="659" t="s">
        <v>5991</v>
      </c>
      <c r="M18" s="505"/>
      <c r="N18" s="505"/>
      <c r="O18" s="505"/>
      <c r="P18" s="505"/>
      <c r="Q18" s="505"/>
      <c r="R18" s="505"/>
      <c r="S18" s="505"/>
      <c r="T18" s="505"/>
      <c r="U18" s="504"/>
      <c r="V18" s="100"/>
      <c r="W18" s="100"/>
      <c r="X18" s="100"/>
      <c r="Y18" s="100"/>
      <c r="Z18" s="100"/>
      <c r="AA18" s="100"/>
      <c r="AB18" s="100"/>
      <c r="AC18" s="100"/>
      <c r="AD18" s="100"/>
      <c r="AE18" s="305"/>
      <c r="AF18" s="305"/>
    </row>
    <row r="19" spans="1:32" ht="30" customHeight="1">
      <c r="A19" s="8"/>
      <c r="B19" s="506"/>
      <c r="C19" s="506"/>
      <c r="D19" s="506"/>
      <c r="E19" s="506"/>
      <c r="F19" s="506"/>
      <c r="G19" s="506"/>
      <c r="H19" s="506"/>
      <c r="I19" s="506"/>
      <c r="J19" s="506"/>
      <c r="K19" s="506"/>
      <c r="L19" s="506"/>
      <c r="M19" s="506"/>
      <c r="N19" s="506"/>
      <c r="O19" s="506"/>
      <c r="P19" s="506"/>
      <c r="Q19" s="506"/>
      <c r="R19" s="506"/>
      <c r="S19" s="506"/>
      <c r="T19" s="506"/>
      <c r="U19" s="504"/>
      <c r="V19" s="100"/>
      <c r="W19" s="100"/>
      <c r="X19" s="100"/>
      <c r="Y19" s="100"/>
      <c r="Z19" s="100"/>
      <c r="AA19" s="100"/>
      <c r="AB19" s="100"/>
      <c r="AC19" s="100"/>
      <c r="AD19" s="100"/>
      <c r="AE19" s="305"/>
      <c r="AF19" s="305"/>
    </row>
    <row r="20" spans="1:32" ht="30" customHeight="1">
      <c r="A20" s="8"/>
      <c r="B20" s="506"/>
      <c r="C20" s="1422" t="s">
        <v>5353</v>
      </c>
      <c r="D20" s="1422"/>
      <c r="E20" s="525"/>
      <c r="F20" s="525"/>
      <c r="G20" s="525"/>
      <c r="H20" s="525"/>
      <c r="I20" s="525"/>
      <c r="J20" s="525"/>
      <c r="K20" s="525"/>
      <c r="L20" s="525"/>
      <c r="M20" s="506"/>
      <c r="N20" s="506"/>
      <c r="O20" s="506"/>
      <c r="P20" s="506"/>
      <c r="Q20" s="506"/>
      <c r="R20" s="506"/>
      <c r="S20" s="525"/>
      <c r="T20" s="525"/>
      <c r="U20" s="504"/>
      <c r="V20" s="100"/>
      <c r="W20" s="100"/>
      <c r="X20" s="100"/>
      <c r="Y20" s="100"/>
      <c r="Z20" s="100"/>
      <c r="AA20" s="100"/>
      <c r="AB20" s="100"/>
      <c r="AC20" s="100"/>
      <c r="AD20" s="100"/>
      <c r="AE20" s="305"/>
      <c r="AF20" s="305"/>
    </row>
    <row r="21" spans="1:32" ht="30" customHeight="1">
      <c r="A21" s="8"/>
      <c r="B21" s="506"/>
      <c r="C21" s="1422"/>
      <c r="D21" s="1422" t="s">
        <v>5992</v>
      </c>
      <c r="E21" s="525"/>
      <c r="F21" s="506"/>
      <c r="G21" s="506"/>
      <c r="H21" s="506"/>
      <c r="I21" s="506"/>
      <c r="J21" s="506"/>
      <c r="K21" s="506"/>
      <c r="L21" s="506"/>
      <c r="M21" s="506"/>
      <c r="N21" s="506"/>
      <c r="O21" s="506"/>
      <c r="P21" s="506"/>
      <c r="Q21" s="506"/>
      <c r="R21" s="506"/>
      <c r="S21" s="506"/>
      <c r="T21" s="506"/>
      <c r="U21" s="504"/>
      <c r="V21" s="100"/>
      <c r="W21" s="100"/>
      <c r="X21" s="100"/>
      <c r="Y21" s="100"/>
      <c r="Z21" s="100"/>
      <c r="AA21" s="100"/>
      <c r="AB21" s="100"/>
      <c r="AC21" s="100"/>
      <c r="AD21" s="100"/>
      <c r="AE21" s="305"/>
      <c r="AF21" s="305"/>
    </row>
    <row r="22" spans="1:32" ht="30" customHeight="1">
      <c r="A22" s="8"/>
      <c r="B22" s="506"/>
      <c r="C22" s="525"/>
      <c r="D22" s="1094" t="s">
        <v>5350</v>
      </c>
      <c r="E22" s="525"/>
      <c r="F22" s="524"/>
      <c r="G22" s="524"/>
      <c r="H22" s="524"/>
      <c r="I22" s="524"/>
      <c r="J22" s="524"/>
      <c r="K22" s="524"/>
      <c r="L22" s="1431" t="s">
        <v>21</v>
      </c>
      <c r="M22" s="1432"/>
      <c r="N22" s="1432"/>
      <c r="O22" s="1433"/>
      <c r="P22" s="506"/>
      <c r="Q22" s="506"/>
      <c r="R22" s="506"/>
      <c r="S22" s="505"/>
      <c r="T22" s="505"/>
      <c r="U22" s="504"/>
      <c r="V22" s="100"/>
      <c r="W22" s="100"/>
      <c r="X22" s="100"/>
      <c r="Y22" s="100"/>
      <c r="Z22" s="100"/>
      <c r="AA22" s="100"/>
      <c r="AB22" s="100"/>
      <c r="AC22" s="100"/>
      <c r="AD22" s="100"/>
      <c r="AE22" s="305"/>
      <c r="AF22" s="305"/>
    </row>
    <row r="23" spans="1:32" ht="30" customHeight="1">
      <c r="A23" s="8"/>
      <c r="B23" s="505"/>
      <c r="C23" s="524"/>
      <c r="D23" s="1095" t="s">
        <v>5351</v>
      </c>
      <c r="E23" s="524"/>
      <c r="F23" s="524"/>
      <c r="G23" s="524"/>
      <c r="H23" s="524"/>
      <c r="I23" s="524"/>
      <c r="J23" s="524"/>
      <c r="K23" s="524"/>
      <c r="L23" s="1434"/>
      <c r="M23" s="1435"/>
      <c r="N23" s="1435"/>
      <c r="O23" s="1436"/>
      <c r="P23" s="506"/>
      <c r="Q23" s="506"/>
      <c r="R23" s="506"/>
      <c r="S23" s="505"/>
      <c r="T23" s="505"/>
      <c r="U23" s="504"/>
      <c r="V23" s="100"/>
      <c r="W23" s="100"/>
      <c r="X23" s="100"/>
      <c r="Y23" s="100"/>
      <c r="Z23" s="100"/>
      <c r="AA23" s="100"/>
      <c r="AB23" s="100"/>
      <c r="AC23" s="100"/>
      <c r="AD23" s="100"/>
      <c r="AE23" s="305"/>
      <c r="AF23" s="305"/>
    </row>
    <row r="24" spans="1:32" ht="30" customHeight="1">
      <c r="A24" s="8"/>
      <c r="B24" s="506"/>
      <c r="C24" s="506"/>
      <c r="D24" s="1096" t="s">
        <v>5348</v>
      </c>
      <c r="E24" s="506"/>
      <c r="F24" s="506"/>
      <c r="G24" s="506"/>
      <c r="H24" s="506"/>
      <c r="I24" s="506"/>
      <c r="J24" s="506"/>
      <c r="K24" s="506"/>
      <c r="L24" s="1437"/>
      <c r="M24" s="1438"/>
      <c r="N24" s="1438"/>
      <c r="O24" s="1439"/>
      <c r="P24" s="506"/>
      <c r="Q24" s="506"/>
      <c r="R24" s="506"/>
      <c r="S24" s="505"/>
      <c r="T24" s="505"/>
      <c r="U24" s="504"/>
      <c r="V24" s="100"/>
      <c r="W24" s="100"/>
      <c r="X24" s="100"/>
      <c r="Y24" s="100"/>
      <c r="Z24" s="100"/>
      <c r="AA24" s="100"/>
      <c r="AB24" s="100"/>
      <c r="AC24" s="100"/>
      <c r="AD24" s="100"/>
      <c r="AE24" s="305"/>
      <c r="AF24" s="305"/>
    </row>
    <row r="25" spans="1:32" ht="30" customHeight="1">
      <c r="A25" s="8"/>
      <c r="B25" s="506"/>
      <c r="C25" s="506"/>
      <c r="D25" s="506"/>
      <c r="E25" s="506"/>
      <c r="F25" s="506"/>
      <c r="G25" s="506"/>
      <c r="H25" s="506"/>
      <c r="I25" s="506"/>
      <c r="J25" s="506"/>
      <c r="K25" s="506"/>
      <c r="L25" s="506"/>
      <c r="M25" s="506"/>
      <c r="N25" s="506"/>
      <c r="O25" s="506"/>
      <c r="P25" s="506"/>
      <c r="Q25" s="506"/>
      <c r="R25" s="506"/>
      <c r="S25" s="506"/>
      <c r="T25" s="506"/>
      <c r="U25" s="504"/>
      <c r="V25" s="100"/>
      <c r="W25" s="100"/>
      <c r="X25" s="100"/>
      <c r="Y25" s="100"/>
      <c r="Z25" s="100"/>
      <c r="AA25" s="100"/>
      <c r="AB25" s="100"/>
      <c r="AC25" s="100"/>
      <c r="AD25" s="100"/>
      <c r="AE25" s="305"/>
      <c r="AF25" s="305"/>
    </row>
    <row r="26" spans="1:32" ht="30" customHeight="1">
      <c r="A26" s="8"/>
      <c r="B26" s="506"/>
      <c r="C26" s="632" t="s">
        <v>1076</v>
      </c>
      <c r="D26" s="506"/>
      <c r="E26" s="506"/>
      <c r="F26" s="506"/>
      <c r="G26" s="506"/>
      <c r="H26" s="506"/>
      <c r="I26" s="506"/>
      <c r="J26" s="506"/>
      <c r="K26" s="506"/>
      <c r="L26" s="506"/>
      <c r="M26" s="506"/>
      <c r="N26" s="506"/>
      <c r="O26" s="506"/>
      <c r="P26" s="506"/>
      <c r="Q26" s="506"/>
      <c r="R26" s="506"/>
      <c r="S26" s="506"/>
      <c r="T26" s="506"/>
      <c r="U26" s="504"/>
      <c r="V26" s="100"/>
      <c r="W26" s="100"/>
      <c r="X26" s="100"/>
      <c r="Y26" s="100"/>
      <c r="Z26" s="100"/>
      <c r="AA26" s="100"/>
      <c r="AB26" s="100"/>
      <c r="AC26" s="100"/>
      <c r="AD26" s="100"/>
      <c r="AE26" s="305"/>
      <c r="AF26" s="305"/>
    </row>
    <row r="27" spans="1:32" ht="30" customHeight="1">
      <c r="A27" s="8"/>
      <c r="B27" s="506"/>
      <c r="C27" s="506"/>
      <c r="D27" s="634" t="s">
        <v>78</v>
      </c>
      <c r="E27" s="634"/>
      <c r="F27" s="634"/>
      <c r="G27" s="635"/>
      <c r="H27" s="635"/>
      <c r="I27" s="21"/>
      <c r="J27" s="506"/>
      <c r="K27" s="506"/>
      <c r="L27" s="506"/>
      <c r="M27" s="506"/>
      <c r="N27" s="506"/>
      <c r="O27" s="506"/>
      <c r="P27" s="506"/>
      <c r="Q27" s="506"/>
      <c r="R27" s="506"/>
      <c r="S27" s="506"/>
      <c r="T27" s="506"/>
      <c r="U27" s="504"/>
      <c r="V27" s="100"/>
      <c r="W27" s="100"/>
      <c r="X27" s="100"/>
      <c r="Y27" s="100"/>
      <c r="Z27" s="100"/>
      <c r="AA27" s="100"/>
      <c r="AB27" s="100"/>
      <c r="AC27" s="100"/>
      <c r="AD27" s="100"/>
      <c r="AE27" s="305"/>
      <c r="AF27" s="305"/>
    </row>
    <row r="28" spans="1:32" ht="30" customHeight="1">
      <c r="A28" s="8"/>
      <c r="B28" s="506"/>
      <c r="C28" s="506"/>
      <c r="D28" s="21"/>
      <c r="E28" s="636" t="s">
        <v>69</v>
      </c>
      <c r="F28" s="21"/>
      <c r="G28" s="21"/>
      <c r="H28" s="21"/>
      <c r="I28" s="21"/>
      <c r="J28" s="506"/>
      <c r="K28" s="506"/>
      <c r="L28" s="506"/>
      <c r="M28" s="506"/>
      <c r="N28" s="506"/>
      <c r="O28" s="506"/>
      <c r="P28" s="506"/>
      <c r="Q28" s="506"/>
      <c r="R28" s="506"/>
      <c r="S28" s="506"/>
      <c r="T28" s="506"/>
      <c r="U28" s="504"/>
      <c r="V28" s="100"/>
      <c r="W28" s="100"/>
      <c r="X28" s="100"/>
      <c r="Y28" s="100"/>
      <c r="Z28" s="100"/>
      <c r="AA28" s="100"/>
      <c r="AB28" s="100"/>
      <c r="AC28" s="100"/>
      <c r="AD28" s="100"/>
      <c r="AE28" s="305"/>
      <c r="AF28" s="305"/>
    </row>
    <row r="29" spans="1:32" ht="30" customHeight="1">
      <c r="A29" s="8"/>
      <c r="B29" s="506"/>
      <c r="C29" s="506"/>
      <c r="D29" s="21"/>
      <c r="E29" s="637" t="s">
        <v>67</v>
      </c>
      <c r="F29" s="21"/>
      <c r="G29" s="21"/>
      <c r="H29" s="21"/>
      <c r="I29" s="21"/>
      <c r="J29" s="506"/>
      <c r="K29" s="506"/>
      <c r="L29" s="506"/>
      <c r="M29" s="506"/>
      <c r="N29" s="506"/>
      <c r="O29" s="506"/>
      <c r="P29" s="506"/>
      <c r="Q29" s="506"/>
      <c r="R29" s="506"/>
      <c r="S29" s="506"/>
      <c r="T29" s="506"/>
      <c r="U29" s="504"/>
      <c r="V29" s="100"/>
      <c r="W29" s="100"/>
      <c r="X29" s="100"/>
      <c r="Y29" s="100"/>
      <c r="Z29" s="100"/>
      <c r="AA29" s="100"/>
      <c r="AB29" s="100"/>
      <c r="AC29" s="100"/>
      <c r="AD29" s="100"/>
      <c r="AE29" s="305"/>
      <c r="AF29" s="305"/>
    </row>
    <row r="30" spans="1:32" ht="30" customHeight="1">
      <c r="A30" s="8"/>
      <c r="B30" s="506"/>
      <c r="C30" s="506"/>
      <c r="D30" s="21"/>
      <c r="E30" s="637" t="s">
        <v>68</v>
      </c>
      <c r="F30" s="21"/>
      <c r="G30" s="21"/>
      <c r="H30" s="21"/>
      <c r="I30" s="21"/>
      <c r="J30" s="506"/>
      <c r="K30" s="506"/>
      <c r="L30" s="506"/>
      <c r="M30" s="506"/>
      <c r="N30" s="506"/>
      <c r="O30" s="506"/>
      <c r="P30" s="506"/>
      <c r="Q30" s="506"/>
      <c r="R30" s="506"/>
      <c r="S30" s="506"/>
      <c r="T30" s="506"/>
      <c r="U30" s="504"/>
      <c r="V30" s="100"/>
      <c r="W30" s="100"/>
      <c r="X30" s="100"/>
      <c r="Y30" s="100"/>
      <c r="Z30" s="100"/>
      <c r="AA30" s="100"/>
      <c r="AB30" s="100"/>
      <c r="AC30" s="100"/>
      <c r="AD30" s="100"/>
      <c r="AE30" s="305"/>
      <c r="AF30" s="305"/>
    </row>
    <row r="31" spans="1:32" ht="30" customHeight="1">
      <c r="A31" s="8"/>
      <c r="B31" s="506"/>
      <c r="C31" s="506"/>
      <c r="D31" s="21"/>
      <c r="E31" s="637" t="s">
        <v>64</v>
      </c>
      <c r="F31" s="21"/>
      <c r="G31" s="21"/>
      <c r="H31" s="21"/>
      <c r="I31" s="21"/>
      <c r="J31" s="506"/>
      <c r="K31" s="506"/>
      <c r="L31" s="506"/>
      <c r="M31" s="506"/>
      <c r="N31" s="506"/>
      <c r="O31" s="506"/>
      <c r="P31" s="506"/>
      <c r="Q31" s="506"/>
      <c r="R31" s="506"/>
      <c r="S31" s="506"/>
      <c r="T31" s="506"/>
      <c r="U31" s="504"/>
      <c r="V31" s="100"/>
      <c r="W31" s="100"/>
      <c r="X31" s="100"/>
      <c r="Y31" s="100"/>
      <c r="Z31" s="100"/>
      <c r="AA31" s="100"/>
      <c r="AB31" s="100"/>
      <c r="AC31" s="100"/>
      <c r="AD31" s="100"/>
      <c r="AE31" s="305"/>
      <c r="AF31" s="305"/>
    </row>
    <row r="32" spans="1:32" ht="30" customHeight="1">
      <c r="A32" s="8"/>
      <c r="B32" s="506"/>
      <c r="C32" s="506"/>
      <c r="D32" s="21"/>
      <c r="E32" s="637" t="s">
        <v>65</v>
      </c>
      <c r="F32" s="21"/>
      <c r="G32" s="21"/>
      <c r="H32" s="21"/>
      <c r="I32" s="21"/>
      <c r="J32" s="506"/>
      <c r="K32" s="506"/>
      <c r="L32" s="506"/>
      <c r="M32" s="506"/>
      <c r="N32" s="506"/>
      <c r="O32" s="506"/>
      <c r="P32" s="506"/>
      <c r="Q32" s="506"/>
      <c r="R32" s="506"/>
      <c r="S32" s="506"/>
      <c r="T32" s="506"/>
      <c r="U32" s="504"/>
      <c r="V32" s="100"/>
      <c r="W32" s="100"/>
      <c r="X32" s="100"/>
      <c r="Y32" s="100"/>
      <c r="Z32" s="100"/>
      <c r="AA32" s="100"/>
      <c r="AB32" s="100"/>
      <c r="AC32" s="100"/>
      <c r="AD32" s="100"/>
      <c r="AE32" s="305"/>
      <c r="AF32" s="305"/>
    </row>
    <row r="33" spans="1:32" ht="30" customHeight="1">
      <c r="A33" s="8"/>
      <c r="B33" s="506"/>
      <c r="C33" s="506"/>
      <c r="D33" s="21"/>
      <c r="E33" s="637" t="s">
        <v>66</v>
      </c>
      <c r="F33" s="21"/>
      <c r="G33" s="21"/>
      <c r="H33" s="21"/>
      <c r="I33" s="21"/>
      <c r="J33" s="506"/>
      <c r="K33" s="506"/>
      <c r="L33" s="506"/>
      <c r="M33" s="506"/>
      <c r="N33" s="506"/>
      <c r="O33" s="506"/>
      <c r="P33" s="506"/>
      <c r="Q33" s="506"/>
      <c r="R33" s="506"/>
      <c r="S33" s="506"/>
      <c r="T33" s="506"/>
      <c r="U33" s="504"/>
      <c r="V33" s="100"/>
      <c r="W33" s="100"/>
      <c r="X33" s="100"/>
      <c r="Y33" s="100"/>
      <c r="Z33" s="100"/>
      <c r="AA33" s="100"/>
      <c r="AB33" s="100"/>
      <c r="AC33" s="100"/>
      <c r="AD33" s="100"/>
      <c r="AE33" s="305"/>
      <c r="AF33" s="305"/>
    </row>
    <row r="34" spans="1:32" ht="30" customHeight="1">
      <c r="A34" s="8"/>
      <c r="B34" s="506"/>
      <c r="C34" s="506"/>
      <c r="D34" s="639" t="s">
        <v>82</v>
      </c>
      <c r="E34" s="1430" t="s">
        <v>62</v>
      </c>
      <c r="F34" s="1430"/>
      <c r="G34" s="1430"/>
      <c r="H34" s="1430"/>
      <c r="I34" s="1430"/>
      <c r="J34" s="1430"/>
      <c r="K34" s="1430"/>
      <c r="L34" s="1430"/>
      <c r="M34" s="506"/>
      <c r="N34" s="506"/>
      <c r="O34" s="506"/>
      <c r="P34" s="506"/>
      <c r="Q34" s="506"/>
      <c r="R34" s="506"/>
      <c r="S34" s="506"/>
      <c r="T34" s="506"/>
      <c r="U34" s="504"/>
      <c r="V34" s="100"/>
      <c r="W34" s="100"/>
      <c r="X34" s="100"/>
      <c r="Y34" s="100"/>
      <c r="Z34" s="100"/>
      <c r="AA34" s="100"/>
      <c r="AB34" s="100"/>
      <c r="AC34" s="100"/>
      <c r="AD34" s="100"/>
      <c r="AE34" s="305"/>
      <c r="AF34" s="305"/>
    </row>
    <row r="35" spans="1:32" ht="30" customHeight="1">
      <c r="A35" s="8"/>
      <c r="B35" s="506"/>
      <c r="C35" s="506"/>
      <c r="D35" s="638"/>
      <c r="E35" s="638"/>
      <c r="F35" s="21"/>
      <c r="G35" s="21"/>
      <c r="H35" s="21"/>
      <c r="I35" s="21"/>
      <c r="J35" s="506"/>
      <c r="K35" s="506"/>
      <c r="L35" s="506"/>
      <c r="M35" s="506"/>
      <c r="N35" s="506"/>
      <c r="O35" s="506"/>
      <c r="P35" s="506"/>
      <c r="Q35" s="506"/>
      <c r="R35" s="506"/>
      <c r="S35" s="506"/>
      <c r="T35" s="506"/>
      <c r="U35" s="504"/>
      <c r="V35" s="100"/>
      <c r="W35" s="100"/>
      <c r="X35" s="100"/>
      <c r="Y35" s="100"/>
      <c r="Z35" s="100"/>
      <c r="AA35" s="100"/>
      <c r="AB35" s="100"/>
      <c r="AC35" s="100"/>
      <c r="AD35" s="100"/>
      <c r="AE35" s="305"/>
      <c r="AF35" s="305"/>
    </row>
    <row r="36" spans="1:32" ht="30" customHeight="1">
      <c r="A36" s="8"/>
      <c r="B36" s="506"/>
      <c r="C36" s="506"/>
      <c r="D36" s="639" t="s">
        <v>82</v>
      </c>
      <c r="E36" s="1430" t="s">
        <v>63</v>
      </c>
      <c r="F36" s="1430"/>
      <c r="G36" s="1430"/>
      <c r="H36" s="1430"/>
      <c r="I36" s="1430"/>
      <c r="J36" s="1430"/>
      <c r="K36" s="1430"/>
      <c r="L36" s="1430"/>
      <c r="M36" s="506"/>
      <c r="N36" s="506"/>
      <c r="O36" s="506"/>
      <c r="P36" s="506"/>
      <c r="Q36" s="506"/>
      <c r="R36" s="506"/>
      <c r="S36" s="506"/>
      <c r="T36" s="506"/>
      <c r="U36" s="504"/>
      <c r="V36" s="100"/>
      <c r="W36" s="100"/>
      <c r="X36" s="100"/>
      <c r="Y36" s="100"/>
      <c r="Z36" s="100"/>
      <c r="AA36" s="100"/>
      <c r="AB36" s="100"/>
      <c r="AC36" s="100"/>
      <c r="AD36" s="100"/>
      <c r="AE36" s="305"/>
      <c r="AF36" s="305"/>
    </row>
    <row r="37" spans="1:32" ht="30" customHeight="1">
      <c r="A37" s="8"/>
      <c r="B37" s="506"/>
      <c r="C37" s="506"/>
      <c r="D37" s="506"/>
      <c r="E37" s="506"/>
      <c r="F37" s="506"/>
      <c r="G37" s="506"/>
      <c r="H37" s="506"/>
      <c r="I37" s="506"/>
      <c r="J37" s="506"/>
      <c r="K37" s="506"/>
      <c r="L37" s="506"/>
      <c r="M37" s="506"/>
      <c r="N37" s="506"/>
      <c r="O37" s="506"/>
      <c r="P37" s="506"/>
      <c r="Q37" s="506"/>
      <c r="R37" s="506"/>
      <c r="S37" s="506"/>
      <c r="T37" s="506"/>
      <c r="U37" s="504"/>
      <c r="V37" s="100"/>
      <c r="W37" s="100"/>
      <c r="X37" s="100"/>
      <c r="Y37" s="100"/>
      <c r="Z37" s="100"/>
      <c r="AA37" s="100"/>
      <c r="AB37" s="100"/>
      <c r="AC37" s="100"/>
      <c r="AD37" s="100"/>
      <c r="AE37" s="305"/>
      <c r="AF37" s="305"/>
    </row>
    <row r="38" spans="1:32" ht="30" customHeight="1">
      <c r="A38" s="8"/>
      <c r="B38" s="506"/>
      <c r="C38" s="506"/>
      <c r="D38" s="640" t="s">
        <v>79</v>
      </c>
      <c r="E38" s="506"/>
      <c r="F38" s="506"/>
      <c r="G38" s="506"/>
      <c r="H38" s="506"/>
      <c r="I38" s="506"/>
      <c r="J38" s="506"/>
      <c r="K38" s="506"/>
      <c r="L38" s="506"/>
      <c r="M38" s="506"/>
      <c r="N38" s="506"/>
      <c r="O38" s="506"/>
      <c r="P38" s="506"/>
      <c r="Q38" s="506"/>
      <c r="R38" s="506"/>
      <c r="S38" s="506"/>
      <c r="T38" s="506"/>
      <c r="U38" s="504"/>
      <c r="V38" s="100"/>
      <c r="W38" s="100"/>
      <c r="X38" s="100"/>
      <c r="Y38" s="100"/>
      <c r="Z38" s="100"/>
      <c r="AA38" s="100"/>
      <c r="AB38" s="100"/>
      <c r="AC38" s="100"/>
      <c r="AD38" s="100"/>
      <c r="AE38" s="305"/>
      <c r="AF38" s="305"/>
    </row>
    <row r="39" spans="1:32" ht="30" customHeight="1">
      <c r="A39" s="8"/>
      <c r="B39" s="506"/>
      <c r="C39" s="506"/>
      <c r="D39" s="506"/>
      <c r="E39" s="506"/>
      <c r="F39" s="506"/>
      <c r="G39" s="506"/>
      <c r="H39" s="506"/>
      <c r="I39" s="506"/>
      <c r="J39" s="506"/>
      <c r="K39" s="506"/>
      <c r="L39" s="506"/>
      <c r="M39" s="506"/>
      <c r="N39" s="506"/>
      <c r="O39" s="506"/>
      <c r="P39" s="506"/>
      <c r="Q39" s="506"/>
      <c r="R39" s="506"/>
      <c r="S39" s="506"/>
      <c r="T39" s="506"/>
      <c r="U39" s="504"/>
      <c r="V39" s="100"/>
      <c r="W39" s="100"/>
      <c r="X39" s="100"/>
      <c r="Y39" s="100"/>
      <c r="Z39" s="100"/>
      <c r="AA39" s="100"/>
      <c r="AB39" s="100"/>
      <c r="AC39" s="100"/>
      <c r="AD39" s="100"/>
      <c r="AE39" s="305"/>
      <c r="AF39" s="305"/>
    </row>
    <row r="40" spans="1:32" ht="30" customHeight="1">
      <c r="A40" s="8"/>
      <c r="B40" s="506"/>
      <c r="C40" s="506"/>
      <c r="D40" s="1466" t="s">
        <v>22</v>
      </c>
      <c r="E40" s="1467"/>
      <c r="F40" s="1467"/>
      <c r="G40" s="1467"/>
      <c r="H40" s="1468"/>
      <c r="I40" s="506"/>
      <c r="J40" s="1457" t="s">
        <v>23</v>
      </c>
      <c r="K40" s="1458"/>
      <c r="L40" s="1458"/>
      <c r="M40" s="1458"/>
      <c r="N40" s="1459"/>
      <c r="O40" s="506"/>
      <c r="P40" s="1448" t="s">
        <v>24</v>
      </c>
      <c r="Q40" s="1449"/>
      <c r="R40" s="1449"/>
      <c r="S40" s="1449"/>
      <c r="T40" s="1450"/>
      <c r="U40" s="504"/>
      <c r="V40" s="100"/>
      <c r="W40" s="100"/>
      <c r="X40" s="100"/>
      <c r="Y40" s="100"/>
      <c r="Z40" s="100"/>
      <c r="AA40" s="100"/>
      <c r="AB40" s="100"/>
      <c r="AC40" s="100"/>
      <c r="AD40" s="100"/>
      <c r="AE40" s="305"/>
      <c r="AF40" s="305"/>
    </row>
    <row r="41" spans="1:32" ht="30" customHeight="1">
      <c r="A41" s="8"/>
      <c r="B41" s="506"/>
      <c r="C41" s="506"/>
      <c r="D41" s="1469"/>
      <c r="E41" s="1470"/>
      <c r="F41" s="1470"/>
      <c r="G41" s="1470"/>
      <c r="H41" s="1471"/>
      <c r="I41" s="506"/>
      <c r="J41" s="1460"/>
      <c r="K41" s="1461"/>
      <c r="L41" s="1461"/>
      <c r="M41" s="1461"/>
      <c r="N41" s="1462"/>
      <c r="O41" s="506"/>
      <c r="P41" s="1451"/>
      <c r="Q41" s="1452"/>
      <c r="R41" s="1452"/>
      <c r="S41" s="1452"/>
      <c r="T41" s="1453"/>
      <c r="U41" s="504"/>
      <c r="V41" s="100"/>
      <c r="W41" s="100"/>
      <c r="X41" s="100"/>
      <c r="Y41" s="100"/>
      <c r="Z41" s="100"/>
      <c r="AA41" s="100"/>
      <c r="AB41" s="100"/>
      <c r="AC41" s="100"/>
      <c r="AD41" s="100"/>
      <c r="AE41" s="305"/>
      <c r="AF41" s="305"/>
    </row>
    <row r="42" spans="1:32" ht="30" customHeight="1">
      <c r="A42" s="8"/>
      <c r="B42" s="506"/>
      <c r="C42" s="506"/>
      <c r="D42" s="1472"/>
      <c r="E42" s="1473"/>
      <c r="F42" s="1473"/>
      <c r="G42" s="1473"/>
      <c r="H42" s="1474"/>
      <c r="I42" s="506"/>
      <c r="J42" s="1463"/>
      <c r="K42" s="1464"/>
      <c r="L42" s="1464"/>
      <c r="M42" s="1464"/>
      <c r="N42" s="1465"/>
      <c r="O42" s="506"/>
      <c r="P42" s="1454"/>
      <c r="Q42" s="1455"/>
      <c r="R42" s="1455"/>
      <c r="S42" s="1455"/>
      <c r="T42" s="1456"/>
      <c r="U42" s="504"/>
      <c r="V42" s="100"/>
      <c r="W42" s="100"/>
      <c r="X42" s="100"/>
      <c r="Y42" s="100"/>
      <c r="Z42" s="100"/>
      <c r="AA42" s="100"/>
      <c r="AB42" s="100"/>
      <c r="AC42" s="100"/>
      <c r="AD42" s="100"/>
      <c r="AE42" s="305"/>
      <c r="AF42" s="305"/>
    </row>
    <row r="43" spans="1:32" ht="30" customHeight="1" thickBot="1">
      <c r="A43" s="8"/>
      <c r="B43" s="506"/>
      <c r="C43" s="506"/>
      <c r="D43" s="506"/>
      <c r="E43" s="506"/>
      <c r="F43" s="506"/>
      <c r="G43" s="506"/>
      <c r="H43" s="506"/>
      <c r="I43" s="506"/>
      <c r="J43" s="506"/>
      <c r="K43" s="506"/>
      <c r="L43" s="506"/>
      <c r="M43" s="506"/>
      <c r="N43" s="506"/>
      <c r="O43" s="506"/>
      <c r="P43" s="506"/>
      <c r="Q43" s="506"/>
      <c r="R43" s="506"/>
      <c r="S43" s="506"/>
      <c r="T43" s="506"/>
      <c r="U43" s="504"/>
      <c r="V43" s="100"/>
      <c r="W43" s="100"/>
      <c r="X43" s="100"/>
      <c r="Y43" s="100"/>
      <c r="Z43" s="100"/>
      <c r="AA43" s="100"/>
      <c r="AB43" s="100"/>
      <c r="AC43" s="100"/>
      <c r="AD43" s="100"/>
      <c r="AE43" s="305"/>
      <c r="AF43" s="305"/>
    </row>
    <row r="44" spans="1:32" ht="30" customHeight="1">
      <c r="A44" s="8"/>
      <c r="B44" s="506"/>
      <c r="C44" s="506"/>
      <c r="D44" s="1440" t="s">
        <v>70</v>
      </c>
      <c r="E44" s="1441"/>
      <c r="F44" s="1441"/>
      <c r="G44" s="1441"/>
      <c r="H44" s="1441"/>
      <c r="I44" s="1441"/>
      <c r="J44" s="1441"/>
      <c r="K44" s="24"/>
      <c r="L44" s="506"/>
      <c r="M44" s="646" t="s">
        <v>80</v>
      </c>
      <c r="N44" s="645"/>
      <c r="O44" s="645"/>
      <c r="P44" s="645"/>
      <c r="Q44" s="645"/>
      <c r="R44" s="645"/>
      <c r="S44" s="645"/>
      <c r="T44" s="647"/>
      <c r="U44" s="504"/>
      <c r="V44" s="100"/>
      <c r="W44" s="100"/>
      <c r="X44" s="100"/>
      <c r="Y44" s="100"/>
      <c r="Z44" s="100"/>
      <c r="AA44" s="100"/>
      <c r="AB44" s="100"/>
      <c r="AC44" s="100"/>
      <c r="AD44" s="100"/>
      <c r="AE44" s="305"/>
      <c r="AF44" s="305"/>
    </row>
    <row r="45" spans="1:32" ht="30" customHeight="1">
      <c r="A45" s="8"/>
      <c r="B45" s="506"/>
      <c r="C45" s="506"/>
      <c r="D45" s="643" t="s">
        <v>71</v>
      </c>
      <c r="E45" s="23"/>
      <c r="F45" s="23"/>
      <c r="G45" s="23"/>
      <c r="H45" s="23"/>
      <c r="I45" s="23"/>
      <c r="J45" s="23"/>
      <c r="K45" s="2"/>
      <c r="L45" s="506"/>
      <c r="M45" s="28" t="s">
        <v>81</v>
      </c>
      <c r="N45" s="29"/>
      <c r="O45" s="29"/>
      <c r="P45" s="29"/>
      <c r="Q45" s="29"/>
      <c r="R45" s="29"/>
      <c r="S45" s="29"/>
      <c r="T45" s="648"/>
      <c r="U45" s="504"/>
      <c r="V45" s="100"/>
      <c r="W45" s="100"/>
      <c r="X45" s="100"/>
      <c r="Y45" s="100"/>
      <c r="Z45" s="100"/>
      <c r="AA45" s="100"/>
      <c r="AB45" s="100"/>
      <c r="AC45" s="100"/>
      <c r="AD45" s="100"/>
      <c r="AE45" s="305"/>
      <c r="AF45" s="305"/>
    </row>
    <row r="46" spans="1:32" ht="30" customHeight="1">
      <c r="A46" s="8"/>
      <c r="B46" s="506"/>
      <c r="C46" s="506"/>
      <c r="D46" s="643"/>
      <c r="E46" s="641"/>
      <c r="F46" s="641"/>
      <c r="G46" s="641"/>
      <c r="H46" s="641"/>
      <c r="I46" s="641"/>
      <c r="J46" s="641"/>
      <c r="K46" s="642"/>
      <c r="L46" s="506"/>
      <c r="M46" s="649"/>
      <c r="N46" s="17"/>
      <c r="O46" s="17"/>
      <c r="P46" s="17"/>
      <c r="Q46" s="17"/>
      <c r="R46" s="17"/>
      <c r="S46" s="17"/>
      <c r="T46" s="650"/>
      <c r="U46" s="504"/>
      <c r="V46" s="100"/>
      <c r="W46" s="100"/>
      <c r="X46" s="100"/>
      <c r="Y46" s="100"/>
      <c r="Z46" s="100"/>
      <c r="AA46" s="100"/>
      <c r="AB46" s="100"/>
      <c r="AC46" s="100"/>
      <c r="AD46" s="100"/>
      <c r="AE46" s="305"/>
      <c r="AF46" s="305"/>
    </row>
    <row r="47" spans="1:32" ht="30" customHeight="1">
      <c r="A47" s="8"/>
      <c r="B47" s="506"/>
      <c r="C47" s="506"/>
      <c r="D47" s="643" t="s">
        <v>72</v>
      </c>
      <c r="E47" s="641"/>
      <c r="F47" s="641"/>
      <c r="G47" s="641"/>
      <c r="H47" s="641"/>
      <c r="I47" s="641"/>
      <c r="J47" s="641"/>
      <c r="K47" s="642"/>
      <c r="L47" s="506"/>
      <c r="M47" s="6"/>
      <c r="N47" s="1"/>
      <c r="O47" s="1"/>
      <c r="P47" s="1"/>
      <c r="Q47" s="1"/>
      <c r="R47" s="1"/>
      <c r="S47" s="1"/>
      <c r="T47" s="492"/>
      <c r="U47" s="504"/>
      <c r="V47" s="100"/>
      <c r="W47" s="100"/>
      <c r="X47" s="100"/>
      <c r="Y47" s="100"/>
      <c r="Z47" s="100"/>
      <c r="AA47" s="100"/>
      <c r="AB47" s="100"/>
      <c r="AC47" s="100"/>
      <c r="AD47" s="100"/>
      <c r="AE47" s="305"/>
      <c r="AF47" s="305"/>
    </row>
    <row r="48" spans="1:32" ht="30" customHeight="1">
      <c r="A48" s="8"/>
      <c r="B48" s="506"/>
      <c r="C48" s="506"/>
      <c r="D48" s="643"/>
      <c r="E48" s="644"/>
      <c r="F48" s="644"/>
      <c r="G48" s="644"/>
      <c r="H48" s="644"/>
      <c r="I48" s="644"/>
      <c r="J48" s="5"/>
      <c r="K48" s="2"/>
      <c r="L48" s="506"/>
      <c r="M48" s="6"/>
      <c r="N48" s="1"/>
      <c r="O48" s="1"/>
      <c r="P48" s="1"/>
      <c r="Q48" s="1"/>
      <c r="R48" s="1"/>
      <c r="S48" s="1"/>
      <c r="T48" s="492"/>
      <c r="U48" s="504"/>
      <c r="V48" s="100"/>
      <c r="W48" s="100"/>
      <c r="X48" s="100"/>
      <c r="Y48" s="100"/>
      <c r="Z48" s="100"/>
      <c r="AA48" s="100"/>
      <c r="AB48" s="100"/>
      <c r="AC48" s="100"/>
      <c r="AD48" s="100"/>
      <c r="AE48" s="305"/>
      <c r="AF48" s="305"/>
    </row>
    <row r="49" spans="1:32" ht="30" customHeight="1">
      <c r="A49" s="8"/>
      <c r="B49" s="506"/>
      <c r="C49" s="506"/>
      <c r="D49" s="643"/>
      <c r="E49" s="644"/>
      <c r="F49" s="644"/>
      <c r="G49" s="644"/>
      <c r="H49" s="644"/>
      <c r="I49" s="644"/>
      <c r="J49" s="5"/>
      <c r="K49" s="2"/>
      <c r="L49" s="506"/>
      <c r="M49" s="6"/>
      <c r="N49" s="1"/>
      <c r="O49" s="1"/>
      <c r="P49" s="1"/>
      <c r="Q49" s="1"/>
      <c r="R49" s="1"/>
      <c r="S49" s="1"/>
      <c r="T49" s="492"/>
      <c r="U49" s="504"/>
      <c r="V49" s="100"/>
      <c r="W49" s="100"/>
      <c r="X49" s="100"/>
      <c r="Y49" s="100"/>
      <c r="Z49" s="100"/>
      <c r="AA49" s="100"/>
      <c r="AB49" s="100"/>
      <c r="AC49" s="100"/>
      <c r="AD49" s="100"/>
      <c r="AE49" s="305"/>
      <c r="AF49" s="305"/>
    </row>
    <row r="50" spans="1:32" ht="30" customHeight="1">
      <c r="A50" s="8"/>
      <c r="B50" s="506"/>
      <c r="C50" s="506"/>
      <c r="D50" s="643"/>
      <c r="E50" s="644"/>
      <c r="F50" s="644"/>
      <c r="G50" s="644"/>
      <c r="H50" s="644"/>
      <c r="I50" s="644"/>
      <c r="J50" s="5"/>
      <c r="K50" s="2"/>
      <c r="L50" s="506"/>
      <c r="M50" s="6"/>
      <c r="N50" s="1"/>
      <c r="O50" s="1"/>
      <c r="P50" s="1"/>
      <c r="Q50" s="1"/>
      <c r="R50" s="1"/>
      <c r="S50" s="1"/>
      <c r="T50" s="492"/>
      <c r="U50" s="504"/>
      <c r="V50" s="100"/>
      <c r="W50" s="100"/>
      <c r="X50" s="100"/>
      <c r="Y50" s="100"/>
      <c r="Z50" s="100"/>
      <c r="AA50" s="100"/>
      <c r="AB50" s="100"/>
      <c r="AC50" s="100"/>
      <c r="AD50" s="100"/>
      <c r="AE50" s="305"/>
      <c r="AF50" s="305"/>
    </row>
    <row r="51" spans="1:32" ht="30" customHeight="1">
      <c r="A51" s="8"/>
      <c r="B51" s="506"/>
      <c r="C51" s="506"/>
      <c r="D51" s="1442" t="s">
        <v>73</v>
      </c>
      <c r="E51" s="1443"/>
      <c r="F51" s="1443"/>
      <c r="G51" s="1443"/>
      <c r="H51" s="1443"/>
      <c r="I51" s="1443"/>
      <c r="J51" s="1443"/>
      <c r="K51" s="1444"/>
      <c r="L51" s="506"/>
      <c r="M51" s="6"/>
      <c r="N51" s="1"/>
      <c r="O51" s="1"/>
      <c r="P51" s="1"/>
      <c r="Q51" s="1"/>
      <c r="R51" s="1"/>
      <c r="S51" s="1"/>
      <c r="T51" s="492"/>
      <c r="U51" s="504"/>
      <c r="V51" s="100"/>
      <c r="W51" s="100"/>
      <c r="X51" s="100"/>
      <c r="Y51" s="100"/>
      <c r="Z51" s="100"/>
      <c r="AA51" s="100"/>
      <c r="AB51" s="100"/>
      <c r="AC51" s="100"/>
      <c r="AD51" s="100"/>
      <c r="AE51" s="305"/>
      <c r="AF51" s="305"/>
    </row>
    <row r="52" spans="1:32" ht="30" customHeight="1" thickBot="1">
      <c r="A52" s="8"/>
      <c r="B52" s="506"/>
      <c r="C52" s="506"/>
      <c r="D52" s="1445"/>
      <c r="E52" s="1446"/>
      <c r="F52" s="1446"/>
      <c r="G52" s="1446"/>
      <c r="H52" s="1446"/>
      <c r="I52" s="1446"/>
      <c r="J52" s="1446"/>
      <c r="K52" s="1447"/>
      <c r="L52" s="506"/>
      <c r="M52" s="26"/>
      <c r="N52" s="27"/>
      <c r="O52" s="27"/>
      <c r="P52" s="27"/>
      <c r="Q52" s="27"/>
      <c r="R52" s="27"/>
      <c r="S52" s="27"/>
      <c r="T52" s="7"/>
      <c r="U52" s="504"/>
      <c r="V52" s="100"/>
      <c r="W52" s="100"/>
      <c r="X52" s="100"/>
      <c r="Y52" s="100"/>
      <c r="Z52" s="100"/>
      <c r="AA52" s="100"/>
      <c r="AB52" s="100"/>
      <c r="AC52" s="100"/>
      <c r="AD52" s="100"/>
      <c r="AE52" s="305"/>
      <c r="AF52" s="305"/>
    </row>
    <row r="53" spans="1:32" ht="30" customHeight="1">
      <c r="A53" s="8"/>
      <c r="B53" s="504"/>
      <c r="C53" s="506"/>
      <c r="D53" s="506"/>
      <c r="E53" s="506"/>
      <c r="F53" s="506"/>
      <c r="G53" s="506"/>
      <c r="H53" s="506"/>
      <c r="I53" s="506"/>
      <c r="J53" s="506"/>
      <c r="K53" s="506"/>
      <c r="L53" s="506"/>
      <c r="M53" s="506"/>
      <c r="N53" s="506"/>
      <c r="O53" s="506"/>
      <c r="P53" s="506"/>
      <c r="Q53" s="506"/>
      <c r="R53" s="651"/>
      <c r="S53" s="651"/>
      <c r="T53" s="651"/>
      <c r="U53" s="653"/>
      <c r="V53" s="100"/>
      <c r="W53" s="100"/>
      <c r="X53" s="100"/>
      <c r="Y53" s="100"/>
      <c r="Z53" s="100"/>
      <c r="AA53" s="100"/>
      <c r="AB53" s="100"/>
      <c r="AC53" s="100"/>
      <c r="AD53" s="100"/>
      <c r="AE53" s="305"/>
      <c r="AF53" s="305"/>
    </row>
    <row r="54" spans="1:32" ht="30" customHeight="1">
      <c r="A54" s="8"/>
      <c r="B54" s="506" t="s">
        <v>992</v>
      </c>
      <c r="C54" s="506"/>
      <c r="D54" s="506"/>
      <c r="E54" s="506"/>
      <c r="F54" s="506"/>
      <c r="G54" s="506"/>
      <c r="H54" s="506"/>
      <c r="I54" s="506"/>
      <c r="J54" s="506"/>
      <c r="K54" s="506"/>
      <c r="L54" s="506"/>
      <c r="M54" s="506"/>
      <c r="N54" s="506"/>
      <c r="O54" s="506"/>
      <c r="P54" s="506"/>
      <c r="Q54" s="506"/>
      <c r="R54" s="651"/>
      <c r="S54" s="651"/>
      <c r="T54" s="651"/>
      <c r="U54" s="653"/>
      <c r="V54" s="100"/>
      <c r="W54" s="100"/>
      <c r="X54" s="100"/>
      <c r="Y54" s="100"/>
      <c r="Z54" s="100"/>
      <c r="AA54" s="100"/>
      <c r="AB54" s="100"/>
      <c r="AC54" s="100"/>
      <c r="AD54" s="100"/>
      <c r="AE54" s="305"/>
      <c r="AF54" s="305"/>
    </row>
    <row r="55" spans="1:32" ht="30" customHeight="1">
      <c r="A55" s="8"/>
      <c r="B55" s="504"/>
      <c r="C55" s="506"/>
      <c r="D55" s="506"/>
      <c r="E55" s="506"/>
      <c r="F55" s="506"/>
      <c r="G55" s="506"/>
      <c r="H55" s="506"/>
      <c r="I55" s="506"/>
      <c r="J55" s="506"/>
      <c r="K55" s="506"/>
      <c r="L55" s="506"/>
      <c r="M55" s="506"/>
      <c r="N55" s="506"/>
      <c r="O55" s="506"/>
      <c r="P55" s="506"/>
      <c r="Q55" s="506"/>
      <c r="R55" s="651"/>
      <c r="S55" s="651"/>
      <c r="T55" s="651"/>
      <c r="U55" s="653"/>
      <c r="V55" s="100"/>
      <c r="W55" s="100"/>
      <c r="X55" s="100"/>
      <c r="Y55" s="100"/>
      <c r="Z55" s="100"/>
      <c r="AA55" s="100"/>
      <c r="AB55" s="100"/>
      <c r="AC55" s="100"/>
      <c r="AD55" s="100"/>
      <c r="AE55" s="305"/>
      <c r="AF55" s="305"/>
    </row>
    <row r="56" spans="1:32" ht="30" customHeight="1">
      <c r="A56" s="8"/>
      <c r="B56" s="506" t="s">
        <v>991</v>
      </c>
      <c r="C56" s="506"/>
      <c r="D56" s="506"/>
      <c r="E56" s="506"/>
      <c r="F56" s="506"/>
      <c r="G56" s="506"/>
      <c r="H56" s="506"/>
      <c r="I56" s="506"/>
      <c r="J56" s="506"/>
      <c r="K56" s="506"/>
      <c r="L56" s="506"/>
      <c r="M56" s="506"/>
      <c r="N56" s="506"/>
      <c r="O56" s="506"/>
      <c r="P56" s="506"/>
      <c r="Q56" s="506"/>
      <c r="R56" s="651"/>
      <c r="S56" s="651"/>
      <c r="T56" s="651"/>
      <c r="U56" s="653"/>
      <c r="V56" s="100"/>
      <c r="W56" s="100"/>
      <c r="X56" s="100"/>
      <c r="Y56" s="100"/>
      <c r="Z56" s="100"/>
      <c r="AA56" s="100"/>
      <c r="AB56" s="100"/>
      <c r="AC56" s="100"/>
      <c r="AD56" s="100"/>
      <c r="AE56" s="305"/>
      <c r="AF56" s="305"/>
    </row>
    <row r="57" spans="1:32" ht="30" customHeight="1">
      <c r="A57" s="8"/>
      <c r="B57" s="504"/>
      <c r="C57" s="506"/>
      <c r="D57" s="506"/>
      <c r="E57" s="506"/>
      <c r="F57" s="506"/>
      <c r="G57" s="506"/>
      <c r="H57" s="506"/>
      <c r="I57" s="506"/>
      <c r="J57" s="506"/>
      <c r="K57" s="506"/>
      <c r="L57" s="506"/>
      <c r="M57" s="506"/>
      <c r="N57" s="506"/>
      <c r="O57" s="506"/>
      <c r="P57" s="506"/>
      <c r="Q57" s="506"/>
      <c r="R57" s="651"/>
      <c r="S57" s="651"/>
      <c r="T57" s="651"/>
      <c r="U57" s="653"/>
      <c r="V57" s="100"/>
      <c r="W57" s="100"/>
      <c r="X57" s="100"/>
      <c r="Y57" s="100"/>
      <c r="Z57" s="100"/>
      <c r="AA57" s="100"/>
      <c r="AB57" s="100"/>
      <c r="AC57" s="100"/>
      <c r="AD57" s="100"/>
      <c r="AE57" s="305"/>
      <c r="AF57" s="305"/>
    </row>
    <row r="58" spans="1:32" ht="30" customHeight="1">
      <c r="A58" s="8"/>
      <c r="B58" s="506" t="s">
        <v>990</v>
      </c>
      <c r="C58" s="506"/>
      <c r="D58" s="506"/>
      <c r="E58" s="506"/>
      <c r="F58" s="506"/>
      <c r="G58" s="506"/>
      <c r="H58" s="506"/>
      <c r="I58" s="506"/>
      <c r="J58" s="506"/>
      <c r="K58" s="506"/>
      <c r="L58" s="506"/>
      <c r="M58" s="506"/>
      <c r="N58" s="506"/>
      <c r="O58" s="506"/>
      <c r="P58" s="506"/>
      <c r="Q58" s="506"/>
      <c r="R58" s="654"/>
      <c r="S58" s="654"/>
      <c r="T58" s="654"/>
      <c r="U58" s="653"/>
      <c r="V58" s="100"/>
      <c r="W58" s="100"/>
      <c r="X58" s="100"/>
      <c r="Y58" s="100"/>
      <c r="Z58" s="100"/>
      <c r="AA58" s="100"/>
      <c r="AB58" s="100"/>
      <c r="AC58" s="100"/>
      <c r="AD58" s="100"/>
      <c r="AE58" s="305"/>
      <c r="AF58" s="305"/>
    </row>
    <row r="59" spans="1:32" ht="30" customHeight="1">
      <c r="A59" s="8"/>
      <c r="B59" s="504"/>
      <c r="C59" s="506"/>
      <c r="D59" s="506"/>
      <c r="E59" s="506"/>
      <c r="F59" s="506"/>
      <c r="G59" s="506"/>
      <c r="H59" s="506"/>
      <c r="I59" s="506"/>
      <c r="J59" s="506"/>
      <c r="K59" s="506"/>
      <c r="L59" s="506"/>
      <c r="M59" s="506"/>
      <c r="N59" s="506"/>
      <c r="O59" s="506"/>
      <c r="P59" s="506"/>
      <c r="Q59" s="506"/>
      <c r="R59" s="654"/>
      <c r="S59" s="654"/>
      <c r="T59" s="654"/>
      <c r="U59" s="653"/>
      <c r="V59" s="100"/>
      <c r="W59" s="100"/>
      <c r="X59" s="100"/>
      <c r="Y59" s="100"/>
      <c r="Z59" s="100"/>
      <c r="AA59" s="100"/>
      <c r="AB59" s="100"/>
      <c r="AC59" s="100"/>
      <c r="AD59" s="100"/>
      <c r="AE59" s="305"/>
      <c r="AF59" s="305"/>
    </row>
    <row r="60" spans="1:32" ht="30" customHeight="1">
      <c r="A60" s="8"/>
      <c r="B60" s="506" t="s">
        <v>993</v>
      </c>
      <c r="C60" s="506"/>
      <c r="D60" s="506"/>
      <c r="E60" s="506"/>
      <c r="F60" s="506"/>
      <c r="G60" s="506"/>
      <c r="H60" s="506"/>
      <c r="I60" s="506"/>
      <c r="J60" s="506"/>
      <c r="K60" s="506"/>
      <c r="L60" s="506"/>
      <c r="M60" s="506"/>
      <c r="N60" s="506"/>
      <c r="O60" s="506"/>
      <c r="P60" s="506"/>
      <c r="Q60" s="506"/>
      <c r="R60" s="654"/>
      <c r="S60" s="654"/>
      <c r="T60" s="654"/>
      <c r="U60" s="653"/>
      <c r="V60" s="100"/>
      <c r="W60" s="100"/>
      <c r="X60" s="100"/>
      <c r="Y60" s="100"/>
      <c r="Z60" s="100"/>
      <c r="AA60" s="100"/>
      <c r="AB60" s="100"/>
      <c r="AC60" s="100"/>
      <c r="AD60" s="100"/>
      <c r="AE60" s="305"/>
      <c r="AF60" s="305"/>
    </row>
    <row r="61" spans="1:32" ht="30" customHeight="1">
      <c r="A61" s="8"/>
      <c r="B61" s="504"/>
      <c r="C61" s="506"/>
      <c r="D61" s="506"/>
      <c r="E61" s="506"/>
      <c r="F61" s="506"/>
      <c r="G61" s="506"/>
      <c r="H61" s="506"/>
      <c r="I61" s="506"/>
      <c r="J61" s="506"/>
      <c r="K61" s="506"/>
      <c r="L61" s="506"/>
      <c r="M61" s="506"/>
      <c r="N61" s="506"/>
      <c r="O61" s="506"/>
      <c r="P61" s="506"/>
      <c r="Q61" s="506"/>
      <c r="R61" s="652"/>
      <c r="S61" s="652"/>
      <c r="T61" s="652"/>
      <c r="U61" s="653"/>
      <c r="V61" s="100"/>
      <c r="W61" s="100"/>
      <c r="X61" s="100"/>
      <c r="Y61" s="100"/>
      <c r="Z61" s="100"/>
      <c r="AA61" s="100"/>
      <c r="AB61" s="100"/>
      <c r="AC61" s="100"/>
      <c r="AD61" s="100"/>
      <c r="AE61" s="305"/>
      <c r="AF61" s="305"/>
    </row>
    <row r="62" spans="1:32" ht="30" customHeight="1">
      <c r="A62" s="8"/>
      <c r="B62" s="506" t="s">
        <v>5966</v>
      </c>
      <c r="C62" s="506"/>
      <c r="D62" s="506"/>
      <c r="E62" s="506"/>
      <c r="F62" s="506"/>
      <c r="G62" s="506"/>
      <c r="H62" s="506"/>
      <c r="I62" s="506"/>
      <c r="J62" s="506"/>
      <c r="K62" s="506"/>
      <c r="L62" s="506"/>
      <c r="M62" s="506"/>
      <c r="N62" s="506"/>
      <c r="O62" s="506"/>
      <c r="P62" s="506"/>
      <c r="Q62" s="506"/>
      <c r="R62" s="652"/>
      <c r="S62" s="652"/>
      <c r="T62" s="652"/>
      <c r="U62" s="653"/>
      <c r="V62" s="100"/>
      <c r="W62" s="100"/>
      <c r="X62" s="100"/>
      <c r="Y62" s="100"/>
      <c r="Z62" s="100"/>
      <c r="AA62" s="100"/>
      <c r="AB62" s="100"/>
      <c r="AC62" s="100"/>
      <c r="AD62" s="100"/>
      <c r="AE62" s="305"/>
      <c r="AF62" s="305"/>
    </row>
    <row r="63" spans="1:32" ht="30" customHeight="1">
      <c r="A63" s="8"/>
      <c r="B63" s="504"/>
      <c r="C63" s="506"/>
      <c r="D63" s="506"/>
      <c r="E63" s="506"/>
      <c r="F63" s="506"/>
      <c r="G63" s="506"/>
      <c r="H63" s="506"/>
      <c r="I63" s="506"/>
      <c r="J63" s="506"/>
      <c r="K63" s="506"/>
      <c r="L63" s="506"/>
      <c r="M63" s="506"/>
      <c r="N63" s="506"/>
      <c r="O63" s="506"/>
      <c r="P63" s="506"/>
      <c r="Q63" s="506"/>
      <c r="R63" s="652"/>
      <c r="S63" s="652"/>
      <c r="T63" s="652"/>
      <c r="U63" s="653"/>
      <c r="V63" s="100"/>
      <c r="W63" s="100"/>
      <c r="X63" s="100"/>
      <c r="Y63" s="100"/>
      <c r="Z63" s="100"/>
      <c r="AA63" s="100"/>
      <c r="AB63" s="100"/>
      <c r="AC63" s="100"/>
      <c r="AD63" s="100"/>
      <c r="AE63" s="305"/>
      <c r="AF63" s="305"/>
    </row>
    <row r="64" spans="1:32" ht="30" customHeight="1">
      <c r="A64" s="8"/>
      <c r="B64" s="506" t="s">
        <v>5967</v>
      </c>
      <c r="C64" s="506"/>
      <c r="D64" s="506"/>
      <c r="E64" s="506"/>
      <c r="F64" s="506"/>
      <c r="G64" s="506"/>
      <c r="H64" s="506"/>
      <c r="I64" s="506"/>
      <c r="J64" s="506"/>
      <c r="K64" s="506"/>
      <c r="L64" s="506"/>
      <c r="M64" s="506"/>
      <c r="N64" s="506"/>
      <c r="O64" s="506"/>
      <c r="P64" s="506"/>
      <c r="Q64" s="506"/>
      <c r="R64" s="652"/>
      <c r="S64" s="652"/>
      <c r="T64" s="652"/>
      <c r="U64" s="653"/>
      <c r="V64" s="100"/>
      <c r="W64" s="100"/>
      <c r="X64" s="100"/>
      <c r="Y64" s="100"/>
      <c r="Z64" s="100"/>
      <c r="AA64" s="100"/>
      <c r="AB64" s="100"/>
      <c r="AC64" s="100"/>
      <c r="AD64" s="100"/>
      <c r="AE64" s="305"/>
      <c r="AF64" s="305"/>
    </row>
    <row r="65" spans="1:33" ht="30" customHeight="1">
      <c r="A65" s="8"/>
      <c r="B65" s="506"/>
      <c r="C65" s="506"/>
      <c r="D65" s="506"/>
      <c r="E65" s="506"/>
      <c r="F65" s="506"/>
      <c r="G65" s="506"/>
      <c r="H65" s="506"/>
      <c r="I65" s="506"/>
      <c r="J65" s="506"/>
      <c r="K65" s="506"/>
      <c r="L65" s="506"/>
      <c r="M65" s="506"/>
      <c r="N65" s="506"/>
      <c r="O65" s="506"/>
      <c r="P65" s="506"/>
      <c r="Q65" s="506"/>
      <c r="R65" s="654"/>
      <c r="S65" s="654"/>
      <c r="T65" s="654"/>
      <c r="U65" s="653"/>
      <c r="V65" s="100"/>
      <c r="W65" s="100"/>
      <c r="X65" s="100"/>
      <c r="Y65" s="100"/>
      <c r="Z65" s="100"/>
      <c r="AA65" s="100"/>
      <c r="AB65" s="100"/>
      <c r="AC65" s="100"/>
      <c r="AD65" s="100"/>
      <c r="AE65" s="305"/>
      <c r="AF65" s="305"/>
    </row>
    <row r="66" spans="1:33" ht="30" customHeight="1">
      <c r="A66" s="8"/>
      <c r="B66" s="506" t="s">
        <v>5968</v>
      </c>
      <c r="C66" s="506"/>
      <c r="D66" s="506"/>
      <c r="E66" s="506"/>
      <c r="F66" s="506"/>
      <c r="G66" s="506"/>
      <c r="H66" s="506"/>
      <c r="I66" s="506"/>
      <c r="J66" s="506"/>
      <c r="K66" s="506"/>
      <c r="L66" s="506"/>
      <c r="M66" s="506"/>
      <c r="N66" s="506"/>
      <c r="O66" s="506"/>
      <c r="P66" s="506"/>
      <c r="Q66" s="506"/>
      <c r="R66" s="654"/>
      <c r="S66" s="654"/>
      <c r="T66" s="654"/>
      <c r="U66" s="653"/>
      <c r="V66" s="100"/>
      <c r="W66" s="100"/>
      <c r="X66" s="100"/>
      <c r="Y66" s="100"/>
      <c r="Z66" s="100"/>
      <c r="AA66" s="100"/>
      <c r="AB66" s="100"/>
      <c r="AC66" s="100"/>
      <c r="AD66" s="100"/>
      <c r="AE66" s="305"/>
      <c r="AF66" s="305"/>
    </row>
    <row r="67" spans="1:33" ht="30" customHeight="1">
      <c r="A67" s="8"/>
      <c r="B67" s="504"/>
      <c r="C67" s="504"/>
      <c r="D67" s="504"/>
      <c r="E67" s="504"/>
      <c r="F67" s="504"/>
      <c r="G67" s="506"/>
      <c r="H67" s="504"/>
      <c r="I67" s="504"/>
      <c r="J67" s="504"/>
      <c r="K67" s="504"/>
      <c r="L67" s="504"/>
      <c r="M67" s="504"/>
      <c r="N67" s="504"/>
      <c r="O67" s="504"/>
      <c r="P67" s="504"/>
      <c r="Q67" s="504"/>
      <c r="R67" s="653"/>
      <c r="S67" s="653"/>
      <c r="T67" s="653"/>
      <c r="U67" s="653"/>
      <c r="V67" s="100"/>
      <c r="W67" s="100"/>
      <c r="X67" s="100"/>
      <c r="Y67" s="100"/>
      <c r="Z67" s="100"/>
      <c r="AA67" s="100"/>
      <c r="AB67" s="100"/>
      <c r="AC67" s="100"/>
      <c r="AD67" s="100"/>
      <c r="AE67" s="305"/>
      <c r="AF67" s="305"/>
    </row>
    <row r="68" spans="1:33" ht="30" customHeight="1">
      <c r="A68" s="8"/>
      <c r="B68" s="506"/>
      <c r="C68" s="506" t="s">
        <v>994</v>
      </c>
      <c r="D68" s="506"/>
      <c r="E68" s="506"/>
      <c r="F68" s="506"/>
      <c r="G68" s="506"/>
      <c r="H68" s="504"/>
      <c r="I68" s="504"/>
      <c r="J68" s="504"/>
      <c r="K68" s="504"/>
      <c r="L68" s="504"/>
      <c r="M68" s="504"/>
      <c r="N68" s="504"/>
      <c r="O68" s="504"/>
      <c r="P68" s="504"/>
      <c r="Q68" s="504"/>
      <c r="R68" s="504"/>
      <c r="S68" s="504"/>
      <c r="T68" s="504"/>
      <c r="U68" s="504"/>
      <c r="V68" s="100"/>
      <c r="W68" s="100"/>
      <c r="X68" s="100"/>
      <c r="Y68" s="100"/>
      <c r="Z68" s="100"/>
      <c r="AA68" s="100"/>
      <c r="AB68" s="100"/>
      <c r="AC68" s="100"/>
      <c r="AD68" s="100"/>
      <c r="AE68" s="305"/>
      <c r="AF68" s="305"/>
    </row>
    <row r="69" spans="1:33" ht="30" customHeight="1">
      <c r="A69" s="8"/>
      <c r="B69" s="506"/>
      <c r="C69" s="506" t="s">
        <v>995</v>
      </c>
      <c r="D69" s="506"/>
      <c r="E69" s="506"/>
      <c r="F69" s="506"/>
      <c r="G69" s="506"/>
      <c r="H69" s="504"/>
      <c r="I69" s="504"/>
      <c r="J69" s="504"/>
      <c r="K69" s="504"/>
      <c r="L69" s="504"/>
      <c r="M69" s="504"/>
      <c r="N69" s="504"/>
      <c r="O69" s="504"/>
      <c r="P69" s="504"/>
      <c r="Q69" s="504"/>
      <c r="R69" s="504"/>
      <c r="S69" s="504"/>
      <c r="T69" s="504"/>
      <c r="U69" s="504"/>
      <c r="V69" s="100"/>
      <c r="W69" s="100"/>
      <c r="X69" s="100"/>
      <c r="Y69" s="100"/>
      <c r="Z69" s="100"/>
      <c r="AA69" s="100"/>
      <c r="AB69" s="100"/>
      <c r="AC69" s="100"/>
      <c r="AD69" s="100"/>
      <c r="AE69" s="305"/>
      <c r="AF69" s="305"/>
    </row>
    <row r="70" spans="1:33" ht="30" customHeight="1">
      <c r="A70" s="8"/>
      <c r="B70" s="506"/>
      <c r="C70" s="506"/>
      <c r="D70" s="506"/>
      <c r="E70" s="506"/>
      <c r="F70" s="506"/>
      <c r="G70" s="506"/>
      <c r="H70" s="504"/>
      <c r="I70" s="504"/>
      <c r="J70" s="504"/>
      <c r="K70" s="504"/>
      <c r="L70" s="504"/>
      <c r="M70" s="504"/>
      <c r="N70" s="504"/>
      <c r="O70" s="504"/>
      <c r="P70" s="504"/>
      <c r="Q70" s="504"/>
      <c r="R70" s="504"/>
      <c r="S70" s="504"/>
      <c r="T70" s="504"/>
      <c r="U70" s="504"/>
      <c r="V70" s="100"/>
      <c r="W70" s="100"/>
      <c r="X70" s="100"/>
      <c r="Y70" s="100"/>
      <c r="Z70" s="100"/>
      <c r="AA70" s="100"/>
      <c r="AB70" s="100"/>
      <c r="AC70" s="100"/>
      <c r="AD70" s="100"/>
      <c r="AE70" s="305"/>
      <c r="AF70" s="305"/>
    </row>
    <row r="71" spans="1:33" ht="30" customHeight="1">
      <c r="A71" s="8"/>
      <c r="B71" s="506"/>
      <c r="C71" s="506" t="s">
        <v>996</v>
      </c>
      <c r="D71" s="506"/>
      <c r="E71" s="506"/>
      <c r="F71" s="506"/>
      <c r="G71" s="506"/>
      <c r="H71" s="504"/>
      <c r="I71" s="504"/>
      <c r="J71" s="504"/>
      <c r="K71" s="504"/>
      <c r="L71" s="504"/>
      <c r="M71" s="504"/>
      <c r="N71" s="504"/>
      <c r="O71" s="504"/>
      <c r="P71" s="504"/>
      <c r="Q71" s="504"/>
      <c r="R71" s="504"/>
      <c r="S71" s="504"/>
      <c r="T71" s="504"/>
      <c r="U71" s="504"/>
      <c r="V71" s="100"/>
      <c r="W71" s="100"/>
      <c r="X71" s="100"/>
      <c r="Y71" s="100"/>
      <c r="Z71" s="100"/>
      <c r="AA71" s="100"/>
      <c r="AB71" s="100"/>
      <c r="AC71" s="100"/>
      <c r="AD71" s="100"/>
      <c r="AE71" s="305"/>
      <c r="AF71" s="305"/>
    </row>
    <row r="72" spans="1:33" ht="30" customHeight="1">
      <c r="A72" s="8"/>
      <c r="B72" s="506"/>
      <c r="C72" s="506" t="s">
        <v>997</v>
      </c>
      <c r="D72" s="506"/>
      <c r="E72" s="506"/>
      <c r="F72" s="506"/>
      <c r="G72" s="506"/>
      <c r="H72" s="504"/>
      <c r="I72" s="504"/>
      <c r="J72" s="504"/>
      <c r="K72" s="504"/>
      <c r="L72" s="504"/>
      <c r="M72" s="504"/>
      <c r="N72" s="504"/>
      <c r="O72" s="504"/>
      <c r="P72" s="504"/>
      <c r="Q72" s="504"/>
      <c r="R72" s="504"/>
      <c r="S72" s="504"/>
      <c r="T72" s="504"/>
      <c r="U72" s="504"/>
      <c r="V72" s="100"/>
      <c r="W72" s="100"/>
      <c r="X72" s="100"/>
      <c r="Y72" s="100"/>
      <c r="Z72" s="100"/>
      <c r="AA72" s="100"/>
      <c r="AB72" s="100"/>
      <c r="AC72" s="100"/>
      <c r="AD72" s="100"/>
      <c r="AE72" s="305"/>
      <c r="AF72" s="305"/>
    </row>
    <row r="73" spans="1:33" ht="30" customHeight="1">
      <c r="A73" s="8"/>
      <c r="B73" s="506"/>
      <c r="C73" s="506"/>
      <c r="D73" s="506"/>
      <c r="E73" s="506"/>
      <c r="F73" s="506"/>
      <c r="G73" s="506"/>
      <c r="H73" s="504"/>
      <c r="I73" s="504"/>
      <c r="J73" s="504"/>
      <c r="K73" s="504"/>
      <c r="L73" s="504"/>
      <c r="M73" s="504"/>
      <c r="N73" s="504"/>
      <c r="O73" s="504"/>
      <c r="P73" s="504"/>
      <c r="Q73" s="504"/>
      <c r="R73" s="504"/>
      <c r="S73" s="504"/>
      <c r="T73" s="504"/>
      <c r="U73" s="504"/>
      <c r="V73" s="100"/>
      <c r="W73" s="100"/>
      <c r="X73" s="100"/>
      <c r="Y73" s="100"/>
      <c r="Z73" s="100"/>
      <c r="AA73" s="100"/>
      <c r="AB73" s="100"/>
      <c r="AC73" s="100"/>
      <c r="AD73" s="100"/>
      <c r="AE73" s="305"/>
      <c r="AF73" s="305"/>
    </row>
    <row r="74" spans="1:33" ht="30" customHeight="1">
      <c r="A74" s="8"/>
      <c r="B74" s="506"/>
      <c r="C74" s="506" t="s">
        <v>998</v>
      </c>
      <c r="D74" s="506"/>
      <c r="E74" s="506"/>
      <c r="F74" s="506"/>
      <c r="G74" s="506"/>
      <c r="H74" s="504"/>
      <c r="I74" s="504"/>
      <c r="J74" s="504"/>
      <c r="K74" s="504"/>
      <c r="L74" s="504"/>
      <c r="M74" s="504"/>
      <c r="N74" s="504"/>
      <c r="O74" s="504"/>
      <c r="P74" s="504"/>
      <c r="Q74" s="504"/>
      <c r="R74" s="504"/>
      <c r="S74" s="504"/>
      <c r="T74" s="504"/>
      <c r="U74" s="504"/>
      <c r="V74" s="100"/>
      <c r="W74" s="100"/>
      <c r="X74" s="100"/>
      <c r="Y74" s="100"/>
      <c r="Z74" s="100"/>
      <c r="AA74" s="100"/>
      <c r="AB74" s="100"/>
      <c r="AC74" s="100"/>
      <c r="AD74" s="100"/>
      <c r="AE74" s="305"/>
      <c r="AF74" s="305"/>
    </row>
    <row r="75" spans="1:33" ht="30" customHeight="1">
      <c r="A75" s="8"/>
      <c r="B75" s="504"/>
      <c r="C75" s="504"/>
      <c r="D75" s="504"/>
      <c r="E75" s="504"/>
      <c r="F75" s="504"/>
      <c r="G75" s="504"/>
      <c r="H75" s="504"/>
      <c r="I75" s="504"/>
      <c r="J75" s="504"/>
      <c r="K75" s="504"/>
      <c r="L75" s="504"/>
      <c r="M75" s="504"/>
      <c r="N75" s="504"/>
      <c r="O75" s="504"/>
      <c r="P75" s="504"/>
      <c r="Q75" s="504"/>
      <c r="R75" s="504"/>
      <c r="S75" s="504"/>
      <c r="T75" s="504"/>
      <c r="U75" s="504"/>
      <c r="V75" s="100"/>
      <c r="W75" s="100"/>
      <c r="X75" s="100"/>
      <c r="Y75" s="100"/>
      <c r="Z75" s="100"/>
      <c r="AA75" s="100"/>
      <c r="AB75" s="100"/>
      <c r="AC75" s="100"/>
      <c r="AD75" s="100"/>
      <c r="AE75" s="305"/>
      <c r="AF75" s="305"/>
    </row>
    <row r="76" spans="1:33" s="15" customFormat="1" ht="40.5" customHeight="1">
      <c r="A76" s="8"/>
      <c r="B76" s="14"/>
      <c r="C76" s="102" t="s">
        <v>693</v>
      </c>
      <c r="D76" s="8"/>
      <c r="E76" s="8"/>
      <c r="F76" s="8"/>
      <c r="G76" s="8"/>
      <c r="H76" s="103" t="s">
        <v>694</v>
      </c>
      <c r="I76" s="103"/>
      <c r="J76" s="8"/>
      <c r="K76" s="8"/>
      <c r="L76" s="9"/>
      <c r="M76" s="9"/>
      <c r="N76" s="9"/>
      <c r="O76" s="9"/>
      <c r="P76" s="104" t="s">
        <v>695</v>
      </c>
      <c r="Q76" s="104"/>
      <c r="R76" s="100"/>
      <c r="S76" s="100"/>
      <c r="T76" s="100"/>
      <c r="U76" s="100"/>
      <c r="V76" s="105" t="s">
        <v>696</v>
      </c>
      <c r="W76" s="100"/>
      <c r="X76" s="105"/>
      <c r="Y76" s="100"/>
      <c r="Z76" s="100"/>
      <c r="AA76" s="100"/>
      <c r="AB76" s="100"/>
      <c r="AC76" s="100"/>
      <c r="AD76" s="100"/>
      <c r="AE76" s="305"/>
      <c r="AF76" s="305"/>
      <c r="AG76" s="10"/>
    </row>
    <row r="77" spans="1:33" s="15" customFormat="1" ht="40.5" customHeight="1">
      <c r="A77" s="8"/>
      <c r="B77" s="14"/>
      <c r="C77" s="106" t="s">
        <v>697</v>
      </c>
      <c r="D77" s="8"/>
      <c r="E77" s="8"/>
      <c r="F77" s="8"/>
      <c r="G77" s="8"/>
      <c r="H77" s="107" t="s">
        <v>698</v>
      </c>
      <c r="I77" s="107"/>
      <c r="J77" s="8"/>
      <c r="K77" s="8"/>
      <c r="L77" s="9"/>
      <c r="M77" s="9"/>
      <c r="N77" s="9"/>
      <c r="O77" s="9"/>
      <c r="P77" s="108" t="s">
        <v>699</v>
      </c>
      <c r="Q77" s="108"/>
      <c r="R77" s="100"/>
      <c r="S77" s="100"/>
      <c r="T77" s="100"/>
      <c r="U77" s="100"/>
      <c r="V77" s="109" t="s">
        <v>700</v>
      </c>
      <c r="W77" s="100"/>
      <c r="X77" s="109"/>
      <c r="Y77" s="100"/>
      <c r="Z77" s="100"/>
      <c r="AA77" s="100"/>
      <c r="AB77" s="100"/>
      <c r="AC77" s="100"/>
      <c r="AD77" s="100"/>
      <c r="AE77" s="305"/>
      <c r="AF77" s="305"/>
      <c r="AG77" s="10"/>
    </row>
    <row r="78" spans="1:33" s="15" customFormat="1" ht="40.5" customHeight="1">
      <c r="A78" s="8"/>
      <c r="B78" s="14"/>
      <c r="C78" s="110" t="s">
        <v>701</v>
      </c>
      <c r="D78" s="8"/>
      <c r="E78" s="8"/>
      <c r="F78" s="8"/>
      <c r="G78" s="8"/>
      <c r="H78" s="8"/>
      <c r="I78" s="9"/>
      <c r="J78" s="8"/>
      <c r="K78" s="8"/>
      <c r="L78" s="9"/>
      <c r="M78" s="9"/>
      <c r="N78" s="9"/>
      <c r="O78" s="9"/>
      <c r="P78" s="9"/>
      <c r="Q78" s="100"/>
      <c r="R78" s="100"/>
      <c r="S78" s="100"/>
      <c r="T78" s="100"/>
      <c r="U78" s="100"/>
      <c r="V78" s="100"/>
      <c r="W78" s="100"/>
      <c r="X78" s="100"/>
      <c r="Y78" s="100"/>
      <c r="Z78" s="100"/>
      <c r="AA78" s="100"/>
      <c r="AB78" s="100"/>
      <c r="AC78" s="100"/>
      <c r="AD78" s="100"/>
      <c r="AE78" s="305"/>
      <c r="AF78" s="305"/>
      <c r="AG78" s="10"/>
    </row>
    <row r="79" spans="1:33" s="114" customFormat="1" ht="40.5" customHeight="1">
      <c r="A79" s="111"/>
      <c r="B79" s="101" t="s">
        <v>702</v>
      </c>
      <c r="C79" s="111"/>
      <c r="D79" s="111"/>
      <c r="E79" s="111"/>
      <c r="F79" s="111"/>
      <c r="G79" s="111"/>
      <c r="H79" s="111"/>
      <c r="I79" s="9"/>
      <c r="J79" s="111"/>
      <c r="K79" s="111"/>
      <c r="L79" s="9"/>
      <c r="M79" s="9"/>
      <c r="N79" s="9"/>
      <c r="O79" s="9"/>
      <c r="P79" s="9"/>
      <c r="Q79" s="112"/>
      <c r="R79" s="112"/>
      <c r="S79" s="112"/>
      <c r="T79" s="112"/>
      <c r="U79" s="112"/>
      <c r="V79" s="112"/>
      <c r="W79" s="112"/>
      <c r="X79" s="112"/>
      <c r="Y79" s="112"/>
      <c r="Z79" s="112"/>
      <c r="AA79" s="112"/>
      <c r="AB79" s="112"/>
      <c r="AC79" s="112"/>
      <c r="AD79" s="112"/>
      <c r="AE79" s="305"/>
      <c r="AF79" s="305"/>
      <c r="AG79" s="10"/>
    </row>
    <row r="80" spans="1:33" s="114" customFormat="1" ht="40.5" customHeight="1">
      <c r="A80" s="111"/>
      <c r="B80" s="115"/>
      <c r="C80" s="116" t="s">
        <v>12</v>
      </c>
      <c r="D80" s="117" t="s">
        <v>15</v>
      </c>
      <c r="E80" s="118" t="s">
        <v>16</v>
      </c>
      <c r="F80" s="119" t="s">
        <v>17</v>
      </c>
      <c r="G80" s="120" t="s">
        <v>18</v>
      </c>
      <c r="H80" s="121" t="s">
        <v>3</v>
      </c>
      <c r="I80" s="122" t="s">
        <v>19</v>
      </c>
      <c r="J80" s="123" t="s">
        <v>479</v>
      </c>
      <c r="K80" s="124" t="s">
        <v>20</v>
      </c>
      <c r="L80" s="125" t="s">
        <v>488</v>
      </c>
      <c r="M80" s="126" t="s">
        <v>491</v>
      </c>
      <c r="N80" s="127" t="s">
        <v>497</v>
      </c>
      <c r="O80" s="128" t="s">
        <v>500</v>
      </c>
      <c r="P80" s="119" t="s">
        <v>502</v>
      </c>
      <c r="Q80" s="129" t="s">
        <v>504</v>
      </c>
      <c r="R80" s="130" t="s">
        <v>505</v>
      </c>
      <c r="S80" s="131" t="s">
        <v>507</v>
      </c>
      <c r="T80" s="132" t="s">
        <v>508</v>
      </c>
      <c r="U80" s="133" t="s">
        <v>509</v>
      </c>
      <c r="V80" s="118" t="s">
        <v>510</v>
      </c>
      <c r="W80" s="112"/>
      <c r="X80" s="112"/>
      <c r="Y80" s="112"/>
      <c r="Z80" s="112"/>
      <c r="AA80" s="112"/>
      <c r="AB80" s="112"/>
      <c r="AC80" s="112"/>
      <c r="AD80" s="112"/>
      <c r="AE80" s="305"/>
      <c r="AF80" s="305"/>
      <c r="AG80" s="10"/>
    </row>
    <row r="81" spans="1:33" s="114" customFormat="1" ht="40.5" customHeight="1">
      <c r="A81" s="111"/>
      <c r="B81" s="115"/>
      <c r="C81" s="111"/>
      <c r="D81" s="111"/>
      <c r="E81" s="111"/>
      <c r="F81" s="111"/>
      <c r="G81" s="111"/>
      <c r="H81" s="111"/>
      <c r="I81" s="9"/>
      <c r="J81" s="111"/>
      <c r="K81" s="111"/>
      <c r="L81" s="9"/>
      <c r="M81" s="9"/>
      <c r="N81" s="9"/>
      <c r="O81" s="9"/>
      <c r="P81" s="9"/>
      <c r="Q81" s="112"/>
      <c r="R81" s="112"/>
      <c r="S81" s="112"/>
      <c r="T81" s="112"/>
      <c r="U81" s="112"/>
      <c r="V81" s="112"/>
      <c r="W81" s="112"/>
      <c r="X81" s="112"/>
      <c r="Y81" s="112"/>
      <c r="Z81" s="112"/>
      <c r="AA81" s="112"/>
      <c r="AB81" s="112"/>
      <c r="AC81" s="112"/>
      <c r="AD81" s="112"/>
      <c r="AE81" s="305"/>
      <c r="AF81" s="305"/>
      <c r="AG81" s="10"/>
    </row>
    <row r="82" spans="1:33" s="114" customFormat="1" ht="40.5" customHeight="1">
      <c r="A82" s="111"/>
      <c r="B82" s="115"/>
      <c r="C82" s="134" t="s">
        <v>12</v>
      </c>
      <c r="D82" s="134" t="s">
        <v>15</v>
      </c>
      <c r="E82" s="134" t="s">
        <v>16</v>
      </c>
      <c r="F82" s="134" t="s">
        <v>17</v>
      </c>
      <c r="G82" s="134" t="s">
        <v>18</v>
      </c>
      <c r="H82" s="134" t="s">
        <v>3</v>
      </c>
      <c r="I82" s="134" t="s">
        <v>19</v>
      </c>
      <c r="J82" s="134" t="s">
        <v>479</v>
      </c>
      <c r="K82" s="134" t="s">
        <v>20</v>
      </c>
      <c r="L82" s="134" t="s">
        <v>488</v>
      </c>
      <c r="M82" s="134" t="s">
        <v>491</v>
      </c>
      <c r="N82" s="134" t="s">
        <v>497</v>
      </c>
      <c r="O82" s="134" t="s">
        <v>500</v>
      </c>
      <c r="P82" s="134" t="s">
        <v>502</v>
      </c>
      <c r="Q82" s="134" t="s">
        <v>504</v>
      </c>
      <c r="R82" s="134" t="s">
        <v>505</v>
      </c>
      <c r="S82" s="134" t="s">
        <v>507</v>
      </c>
      <c r="T82" s="134" t="s">
        <v>508</v>
      </c>
      <c r="U82" s="134" t="s">
        <v>509</v>
      </c>
      <c r="V82" s="134" t="s">
        <v>510</v>
      </c>
      <c r="W82" s="112"/>
      <c r="X82" s="112"/>
      <c r="Y82" s="112"/>
      <c r="Z82" s="112"/>
      <c r="AA82" s="112"/>
      <c r="AB82" s="112"/>
      <c r="AC82" s="112"/>
      <c r="AD82" s="112"/>
      <c r="AE82" s="305"/>
      <c r="AF82" s="305"/>
      <c r="AG82" s="10"/>
    </row>
    <row r="83" spans="1:33" s="114" customFormat="1" ht="40.5" customHeight="1">
      <c r="A83" s="111"/>
      <c r="B83" s="115"/>
      <c r="C83" s="111"/>
      <c r="D83" s="111"/>
      <c r="E83" s="111"/>
      <c r="F83" s="111"/>
      <c r="G83" s="111"/>
      <c r="H83" s="111"/>
      <c r="I83" s="9"/>
      <c r="J83" s="111"/>
      <c r="K83" s="111"/>
      <c r="L83" s="9"/>
      <c r="M83" s="9"/>
      <c r="N83" s="9"/>
      <c r="O83" s="9"/>
      <c r="P83" s="9"/>
      <c r="Q83" s="112"/>
      <c r="R83" s="112"/>
      <c r="S83" s="112"/>
      <c r="T83" s="112"/>
      <c r="U83" s="112"/>
      <c r="V83" s="112"/>
      <c r="W83" s="112"/>
      <c r="X83" s="112"/>
      <c r="Y83" s="112"/>
      <c r="Z83" s="112"/>
      <c r="AA83" s="112"/>
      <c r="AB83" s="112"/>
      <c r="AC83" s="112"/>
      <c r="AD83" s="112"/>
      <c r="AE83" s="305"/>
      <c r="AF83" s="305"/>
      <c r="AG83" s="10"/>
    </row>
    <row r="84" spans="1:33" s="114" customFormat="1" ht="40.5" customHeight="1">
      <c r="A84" s="111"/>
      <c r="B84" s="115"/>
      <c r="C84" s="135">
        <v>1</v>
      </c>
      <c r="D84" s="135" t="s">
        <v>703</v>
      </c>
      <c r="E84" s="135" t="s">
        <v>704</v>
      </c>
      <c r="F84" s="135" t="s">
        <v>705</v>
      </c>
      <c r="G84" s="135" t="s">
        <v>706</v>
      </c>
      <c r="H84" s="135" t="s">
        <v>707</v>
      </c>
      <c r="I84" s="135" t="s">
        <v>708</v>
      </c>
      <c r="J84" s="135" t="s">
        <v>709</v>
      </c>
      <c r="K84" s="135" t="s">
        <v>710</v>
      </c>
      <c r="L84" s="135" t="s">
        <v>711</v>
      </c>
      <c r="M84" s="135" t="s">
        <v>712</v>
      </c>
      <c r="N84" s="135" t="s">
        <v>713</v>
      </c>
      <c r="O84" s="135" t="s">
        <v>714</v>
      </c>
      <c r="P84" s="135" t="s">
        <v>715</v>
      </c>
      <c r="Q84" s="135" t="s">
        <v>716</v>
      </c>
      <c r="R84" s="135" t="s">
        <v>717</v>
      </c>
      <c r="S84" s="135" t="s">
        <v>718</v>
      </c>
      <c r="T84" s="135" t="s">
        <v>719</v>
      </c>
      <c r="U84" s="135" t="s">
        <v>720</v>
      </c>
      <c r="V84" s="135" t="s">
        <v>721</v>
      </c>
      <c r="W84" s="112"/>
      <c r="X84" s="112"/>
      <c r="Y84" s="112"/>
      <c r="Z84" s="112"/>
      <c r="AA84" s="112"/>
      <c r="AB84" s="112"/>
      <c r="AC84" s="112"/>
      <c r="AD84" s="112"/>
      <c r="AE84" s="305"/>
      <c r="AF84" s="305"/>
      <c r="AG84" s="10"/>
    </row>
    <row r="85" spans="1:33" s="114" customFormat="1" ht="40.5" customHeight="1">
      <c r="A85" s="111"/>
      <c r="B85" s="115"/>
      <c r="C85" s="111"/>
      <c r="D85" s="111"/>
      <c r="E85" s="111"/>
      <c r="F85" s="111"/>
      <c r="G85" s="111"/>
      <c r="H85" s="111"/>
      <c r="I85" s="9"/>
      <c r="J85" s="111"/>
      <c r="K85" s="111"/>
      <c r="L85" s="9"/>
      <c r="M85" s="9"/>
      <c r="N85" s="9"/>
      <c r="O85" s="9"/>
      <c r="P85" s="9"/>
      <c r="Q85" s="112"/>
      <c r="R85" s="112"/>
      <c r="S85" s="112"/>
      <c r="T85" s="112"/>
      <c r="U85" s="112"/>
      <c r="V85" s="112"/>
      <c r="W85" s="112"/>
      <c r="X85" s="112"/>
      <c r="Y85" s="112"/>
      <c r="Z85" s="112"/>
      <c r="AA85" s="112"/>
      <c r="AB85" s="112"/>
      <c r="AC85" s="112"/>
      <c r="AD85" s="112"/>
      <c r="AE85" s="305"/>
      <c r="AF85" s="305"/>
      <c r="AG85" s="10"/>
    </row>
    <row r="86" spans="1:33" s="114" customFormat="1" ht="40.5" customHeight="1">
      <c r="A86" s="111"/>
      <c r="B86" s="115"/>
      <c r="C86" s="136">
        <v>1</v>
      </c>
      <c r="D86" s="137">
        <v>2</v>
      </c>
      <c r="E86" s="136">
        <v>3</v>
      </c>
      <c r="F86" s="137">
        <v>4</v>
      </c>
      <c r="G86" s="136">
        <v>5</v>
      </c>
      <c r="H86" s="137">
        <v>6</v>
      </c>
      <c r="I86" s="136">
        <v>7</v>
      </c>
      <c r="J86" s="137">
        <v>8</v>
      </c>
      <c r="K86" s="136">
        <v>9</v>
      </c>
      <c r="L86" s="137">
        <v>10</v>
      </c>
      <c r="M86" s="136">
        <v>11</v>
      </c>
      <c r="N86" s="137">
        <v>12</v>
      </c>
      <c r="O86" s="136">
        <v>13</v>
      </c>
      <c r="P86" s="137">
        <v>14</v>
      </c>
      <c r="Q86" s="136">
        <v>15</v>
      </c>
      <c r="R86" s="137">
        <v>16</v>
      </c>
      <c r="S86" s="136">
        <v>17</v>
      </c>
      <c r="T86" s="137">
        <v>18</v>
      </c>
      <c r="U86" s="136">
        <v>19</v>
      </c>
      <c r="V86" s="137">
        <v>20</v>
      </c>
      <c r="W86" s="112"/>
      <c r="X86" s="112"/>
      <c r="Y86" s="112"/>
      <c r="Z86" s="112"/>
      <c r="AA86" s="112"/>
      <c r="AB86" s="112"/>
      <c r="AC86" s="112"/>
      <c r="AD86" s="112"/>
      <c r="AE86" s="305"/>
      <c r="AF86" s="305"/>
      <c r="AG86" s="10"/>
    </row>
    <row r="87" spans="1:33" s="114" customFormat="1" ht="40.5" customHeight="1">
      <c r="A87" s="111"/>
      <c r="B87" s="115"/>
      <c r="C87" s="111"/>
      <c r="D87" s="111"/>
      <c r="E87" s="111"/>
      <c r="F87" s="111"/>
      <c r="G87" s="111"/>
      <c r="H87" s="111"/>
      <c r="I87" s="9"/>
      <c r="J87" s="111"/>
      <c r="K87" s="111"/>
      <c r="L87" s="9"/>
      <c r="M87" s="9"/>
      <c r="N87" s="9"/>
      <c r="O87" s="9"/>
      <c r="P87" s="9"/>
      <c r="Q87" s="112"/>
      <c r="R87" s="112"/>
      <c r="S87" s="112"/>
      <c r="T87" s="112"/>
      <c r="U87" s="112"/>
      <c r="V87" s="112"/>
      <c r="W87" s="112"/>
      <c r="X87" s="112"/>
      <c r="Y87" s="112"/>
      <c r="Z87" s="112"/>
      <c r="AA87" s="112"/>
      <c r="AB87" s="112"/>
      <c r="AC87" s="112"/>
      <c r="AD87" s="112"/>
      <c r="AE87" s="305"/>
      <c r="AF87" s="305"/>
      <c r="AG87" s="10"/>
    </row>
    <row r="88" spans="1:33" s="114" customFormat="1" ht="40.5" customHeight="1">
      <c r="A88" s="111"/>
      <c r="B88" s="115"/>
      <c r="C88" s="353" t="s">
        <v>920</v>
      </c>
      <c r="D88" s="354"/>
      <c r="E88" s="354"/>
      <c r="F88" s="354"/>
      <c r="G88" s="9"/>
      <c r="H88" s="9"/>
      <c r="I88" s="9"/>
      <c r="J88" s="9"/>
      <c r="K88" s="9"/>
      <c r="L88" s="355" t="s">
        <v>921</v>
      </c>
      <c r="M88" s="9"/>
      <c r="N88" s="9"/>
      <c r="O88" s="9"/>
      <c r="P88" s="9"/>
      <c r="Q88" s="112"/>
      <c r="R88" s="356"/>
      <c r="S88" s="112"/>
      <c r="T88" s="112"/>
      <c r="U88" s="112"/>
      <c r="V88" s="112"/>
      <c r="W88" s="112"/>
      <c r="X88" s="112"/>
      <c r="Y88" s="112"/>
      <c r="Z88" s="112"/>
      <c r="AA88" s="112"/>
      <c r="AB88" s="112"/>
      <c r="AC88" s="112"/>
      <c r="AD88" s="112"/>
      <c r="AE88" s="305"/>
      <c r="AF88" s="305"/>
      <c r="AG88" s="10"/>
    </row>
    <row r="89" spans="1:33" s="114" customFormat="1" ht="40.5" customHeight="1">
      <c r="A89" s="111"/>
      <c r="B89" s="115"/>
      <c r="C89" s="357" t="s">
        <v>5153</v>
      </c>
      <c r="D89" s="354"/>
      <c r="E89" s="354"/>
      <c r="F89" s="354"/>
      <c r="G89" s="356"/>
      <c r="H89" s="358"/>
      <c r="I89" s="354"/>
      <c r="J89" s="354"/>
      <c r="K89" s="111"/>
      <c r="L89" s="9"/>
      <c r="M89" s="9"/>
      <c r="N89" s="9"/>
      <c r="O89" s="9"/>
      <c r="P89" s="9"/>
      <c r="Q89" s="112"/>
      <c r="R89" s="112"/>
      <c r="S89" s="112"/>
      <c r="T89" s="112"/>
      <c r="U89" s="112"/>
      <c r="V89" s="112"/>
      <c r="W89" s="112"/>
      <c r="X89" s="112"/>
      <c r="Y89" s="112"/>
      <c r="Z89" s="112"/>
      <c r="AA89" s="112"/>
      <c r="AB89" s="112"/>
      <c r="AC89" s="112"/>
      <c r="AD89" s="112"/>
      <c r="AE89" s="305"/>
      <c r="AF89" s="305"/>
      <c r="AG89" s="10"/>
    </row>
    <row r="90" spans="1:33" s="114" customFormat="1" ht="40.5" customHeight="1">
      <c r="A90" s="111"/>
      <c r="B90" s="115"/>
      <c r="C90" s="359" t="s">
        <v>922</v>
      </c>
      <c r="D90" s="354"/>
      <c r="E90" s="354"/>
      <c r="F90" s="354"/>
      <c r="G90" s="356"/>
      <c r="H90" s="358"/>
      <c r="I90" s="354"/>
      <c r="J90" s="354"/>
      <c r="K90" s="111"/>
      <c r="L90" s="9"/>
      <c r="M90" s="9"/>
      <c r="N90" s="9"/>
      <c r="O90" s="9"/>
      <c r="P90" s="9"/>
      <c r="Q90" s="112"/>
      <c r="R90" s="112"/>
      <c r="S90" s="112"/>
      <c r="T90" s="112"/>
      <c r="U90" s="112"/>
      <c r="V90" s="112"/>
      <c r="W90" s="112"/>
      <c r="X90" s="112"/>
      <c r="Y90" s="112"/>
      <c r="Z90" s="112"/>
      <c r="AA90" s="112"/>
      <c r="AB90" s="112"/>
      <c r="AC90" s="112"/>
      <c r="AD90" s="112"/>
      <c r="AE90" s="305"/>
      <c r="AF90" s="305"/>
      <c r="AG90" s="10"/>
    </row>
    <row r="91" spans="1:33" s="114" customFormat="1" ht="40.5" customHeight="1">
      <c r="A91" s="111"/>
      <c r="B91" s="115"/>
      <c r="C91" s="111"/>
      <c r="D91" s="111"/>
      <c r="E91" s="111"/>
      <c r="F91" s="111"/>
      <c r="G91" s="111"/>
      <c r="H91" s="111"/>
      <c r="I91" s="9"/>
      <c r="J91" s="111"/>
      <c r="K91" s="111"/>
      <c r="L91" s="9"/>
      <c r="M91" s="9"/>
      <c r="N91" s="9"/>
      <c r="O91" s="9"/>
      <c r="P91" s="9"/>
      <c r="Q91" s="112"/>
      <c r="R91" s="112"/>
      <c r="S91" s="112"/>
      <c r="T91" s="112"/>
      <c r="U91" s="112"/>
      <c r="V91" s="112"/>
      <c r="W91" s="112"/>
      <c r="X91" s="112"/>
      <c r="Y91" s="112"/>
      <c r="Z91" s="112"/>
      <c r="AA91" s="112"/>
      <c r="AB91" s="112"/>
      <c r="AC91" s="112"/>
      <c r="AD91" s="112"/>
      <c r="AE91" s="305"/>
      <c r="AF91" s="305"/>
      <c r="AG91" s="10"/>
    </row>
    <row r="92" spans="1:33" s="114" customFormat="1" ht="40.5" customHeight="1">
      <c r="A92" s="111"/>
      <c r="B92" s="101" t="s">
        <v>722</v>
      </c>
      <c r="C92" s="111"/>
      <c r="D92" s="111"/>
      <c r="E92" s="111"/>
      <c r="F92" s="111"/>
      <c r="G92" s="111"/>
      <c r="H92" s="111"/>
      <c r="I92" s="9"/>
      <c r="J92" s="111"/>
      <c r="K92" s="111"/>
      <c r="L92" s="9"/>
      <c r="M92" s="9"/>
      <c r="N92" s="9"/>
      <c r="O92" s="9"/>
      <c r="P92" s="9"/>
      <c r="Q92" s="112"/>
      <c r="R92" s="101"/>
      <c r="S92" s="101"/>
      <c r="T92" s="112"/>
      <c r="U92" s="112"/>
      <c r="V92" s="112"/>
      <c r="W92" s="112"/>
      <c r="X92" s="112"/>
      <c r="Y92" s="112"/>
      <c r="Z92" s="112"/>
      <c r="AA92" s="112"/>
      <c r="AB92" s="112"/>
      <c r="AC92" s="112"/>
      <c r="AD92" s="112"/>
      <c r="AE92" s="305"/>
      <c r="AF92" s="305"/>
      <c r="AG92" s="10"/>
    </row>
    <row r="93" spans="1:33" s="114" customFormat="1" ht="40.5" customHeight="1">
      <c r="A93" s="111"/>
      <c r="B93" s="138" t="s">
        <v>689</v>
      </c>
      <c r="C93" s="138" t="s">
        <v>723</v>
      </c>
      <c r="D93" s="138" t="s">
        <v>724</v>
      </c>
      <c r="E93" s="138"/>
      <c r="F93" s="138" t="s">
        <v>5</v>
      </c>
      <c r="G93" s="138" t="s">
        <v>725</v>
      </c>
      <c r="H93" s="138" t="s">
        <v>726</v>
      </c>
      <c r="I93" s="138" t="s">
        <v>727</v>
      </c>
      <c r="J93" s="138" t="s">
        <v>728</v>
      </c>
      <c r="K93" s="138" t="s">
        <v>729</v>
      </c>
      <c r="L93" s="138" t="s">
        <v>730</v>
      </c>
      <c r="M93" s="138" t="s">
        <v>731</v>
      </c>
      <c r="N93" s="138" t="s">
        <v>732</v>
      </c>
      <c r="O93" s="138" t="s">
        <v>733</v>
      </c>
      <c r="P93" s="138" t="s">
        <v>734</v>
      </c>
      <c r="Q93" s="138" t="s">
        <v>735</v>
      </c>
      <c r="R93" s="138" t="s">
        <v>736</v>
      </c>
      <c r="S93" s="138" t="s">
        <v>737</v>
      </c>
      <c r="T93" s="138" t="s">
        <v>738</v>
      </c>
      <c r="U93" s="138" t="s">
        <v>739</v>
      </c>
      <c r="V93" s="138"/>
      <c r="W93" s="138"/>
      <c r="X93" s="138"/>
      <c r="Y93" s="138"/>
      <c r="Z93" s="138"/>
      <c r="AA93" s="138"/>
      <c r="AB93" s="138"/>
      <c r="AC93" s="112"/>
      <c r="AD93" s="112"/>
      <c r="AE93" s="305"/>
      <c r="AF93" s="305"/>
      <c r="AG93" s="10"/>
    </row>
    <row r="94" spans="1:33" s="114" customFormat="1" ht="40.5" customHeight="1">
      <c r="A94" s="111"/>
      <c r="B94" s="111"/>
      <c r="C94" s="737" t="s">
        <v>1368</v>
      </c>
      <c r="D94" s="736" t="s">
        <v>5148</v>
      </c>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12"/>
      <c r="AD94" s="112"/>
      <c r="AE94" s="305"/>
      <c r="AF94" s="305"/>
      <c r="AG94" s="10"/>
    </row>
    <row r="95" spans="1:33" s="114" customFormat="1" ht="40.5" customHeight="1">
      <c r="A95" s="111"/>
      <c r="B95" s="111"/>
      <c r="C95" s="737"/>
      <c r="D95" s="736" t="s">
        <v>5149</v>
      </c>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12"/>
      <c r="AD95" s="112"/>
      <c r="AE95" s="305"/>
      <c r="AF95" s="305"/>
      <c r="AG95" s="10"/>
    </row>
    <row r="96" spans="1:33" s="114" customFormat="1" ht="40.5" customHeight="1">
      <c r="A96" s="111"/>
      <c r="B96" s="111"/>
      <c r="C96" s="737"/>
      <c r="D96" s="736" t="s">
        <v>5150</v>
      </c>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12"/>
      <c r="AD96" s="112"/>
      <c r="AE96" s="305"/>
      <c r="AF96" s="305"/>
      <c r="AG96" s="10"/>
    </row>
    <row r="97" spans="1:33" s="114" customFormat="1" ht="40.5" customHeight="1">
      <c r="A97" s="111"/>
      <c r="B97" s="111"/>
      <c r="C97" s="738"/>
      <c r="D97" s="357" t="s">
        <v>5154</v>
      </c>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12"/>
      <c r="AD97" s="112"/>
      <c r="AE97" s="305"/>
      <c r="AF97" s="305"/>
      <c r="AG97" s="10"/>
    </row>
    <row r="98" spans="1:33" s="114" customFormat="1" ht="40.5" customHeight="1">
      <c r="A98" s="111"/>
      <c r="B98" s="111"/>
      <c r="C98" s="737" t="s">
        <v>1368</v>
      </c>
      <c r="D98" s="736" t="s">
        <v>5151</v>
      </c>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12"/>
      <c r="AD98" s="112"/>
      <c r="AE98" s="305"/>
      <c r="AF98" s="305"/>
      <c r="AG98" s="10"/>
    </row>
    <row r="99" spans="1:33" s="114" customFormat="1" ht="40.5" customHeight="1">
      <c r="A99" s="111"/>
      <c r="B99" s="111"/>
      <c r="C99" s="737"/>
      <c r="D99" s="736" t="s">
        <v>5152</v>
      </c>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12"/>
      <c r="AD99" s="112"/>
      <c r="AE99" s="305"/>
      <c r="AF99" s="305"/>
      <c r="AG99" s="10"/>
    </row>
    <row r="100" spans="1:33" s="114" customFormat="1" ht="40.5" customHeight="1">
      <c r="A100" s="111"/>
      <c r="B100" s="101"/>
      <c r="C100" s="111"/>
      <c r="D100" s="111"/>
      <c r="E100" s="111"/>
      <c r="F100" s="111"/>
      <c r="G100" s="111"/>
      <c r="H100" s="111"/>
      <c r="I100" s="9"/>
      <c r="J100" s="111"/>
      <c r="K100" s="111"/>
      <c r="L100" s="9"/>
      <c r="M100" s="9"/>
      <c r="N100" s="9"/>
      <c r="O100" s="9"/>
      <c r="P100" s="9"/>
      <c r="Q100" s="112"/>
      <c r="R100" s="101"/>
      <c r="S100" s="360"/>
      <c r="T100" s="138"/>
      <c r="U100" s="138"/>
      <c r="V100" s="138"/>
      <c r="W100" s="138"/>
      <c r="X100" s="138"/>
      <c r="Y100" s="138"/>
      <c r="Z100" s="138"/>
      <c r="AA100" s="138"/>
      <c r="AB100" s="138"/>
      <c r="AC100" s="112"/>
      <c r="AD100" s="112"/>
      <c r="AE100" s="305"/>
      <c r="AF100" s="305"/>
      <c r="AG100" s="10"/>
    </row>
    <row r="101" spans="1:33" s="114" customFormat="1" ht="40.5" customHeight="1">
      <c r="A101" s="111"/>
      <c r="B101" s="115"/>
      <c r="C101" s="139" t="s">
        <v>741</v>
      </c>
      <c r="D101" s="140"/>
      <c r="E101" s="112"/>
      <c r="F101" s="141" t="s">
        <v>742</v>
      </c>
      <c r="G101" s="142"/>
      <c r="H101" s="142"/>
      <c r="I101" s="142"/>
      <c r="J101" s="142"/>
      <c r="K101" s="142"/>
      <c r="L101" s="142"/>
      <c r="M101" s="112"/>
      <c r="N101" s="112"/>
      <c r="O101" s="9"/>
      <c r="P101" s="9"/>
      <c r="Q101" s="112"/>
      <c r="R101" s="112"/>
      <c r="S101" s="360"/>
      <c r="T101" s="138"/>
      <c r="U101" s="138"/>
      <c r="V101" s="138"/>
      <c r="W101" s="138"/>
      <c r="X101" s="138"/>
      <c r="Y101" s="138"/>
      <c r="Z101" s="138"/>
      <c r="AA101" s="138"/>
      <c r="AB101" s="138"/>
      <c r="AC101" s="112"/>
      <c r="AD101" s="112"/>
      <c r="AE101" s="305"/>
      <c r="AF101" s="305"/>
      <c r="AG101" s="10"/>
    </row>
    <row r="102" spans="1:33" s="114" customFormat="1" ht="40.5" customHeight="1">
      <c r="A102" s="111"/>
      <c r="B102" s="115"/>
      <c r="C102" s="361">
        <v>3</v>
      </c>
      <c r="D102" s="140"/>
      <c r="E102" s="111"/>
      <c r="F102" s="111"/>
      <c r="G102" s="111"/>
      <c r="H102" s="9"/>
      <c r="I102" s="9"/>
      <c r="J102" s="9"/>
      <c r="K102" s="9"/>
      <c r="L102" s="9"/>
      <c r="M102" s="9"/>
      <c r="N102" s="9"/>
      <c r="O102" s="9"/>
      <c r="P102" s="9"/>
      <c r="Q102" s="112"/>
      <c r="R102" s="112"/>
      <c r="S102" s="360"/>
      <c r="T102" s="138"/>
      <c r="U102" s="138"/>
      <c r="V102" s="138"/>
      <c r="W102" s="138"/>
      <c r="X102" s="138"/>
      <c r="Y102" s="138"/>
      <c r="Z102" s="138"/>
      <c r="AA102" s="138"/>
      <c r="AB102" s="138"/>
      <c r="AC102" s="112"/>
      <c r="AD102" s="112"/>
      <c r="AE102" s="305"/>
      <c r="AF102" s="305"/>
      <c r="AG102" s="10"/>
    </row>
    <row r="103" spans="1:33" s="114" customFormat="1" ht="40.5" customHeight="1">
      <c r="A103" s="111"/>
      <c r="B103" s="115"/>
      <c r="C103" s="111"/>
      <c r="D103" s="111"/>
      <c r="E103" s="111"/>
      <c r="F103" s="111"/>
      <c r="G103" s="111"/>
      <c r="H103" s="146" t="s">
        <v>745</v>
      </c>
      <c r="I103" s="147"/>
      <c r="J103" s="147"/>
      <c r="K103" s="111"/>
      <c r="L103" s="9"/>
      <c r="M103" s="9"/>
      <c r="N103" s="148" t="s">
        <v>746</v>
      </c>
      <c r="O103" s="149" t="s">
        <v>747</v>
      </c>
      <c r="P103" s="150" t="s">
        <v>748</v>
      </c>
      <c r="Q103" s="112"/>
      <c r="R103" s="112"/>
      <c r="S103" s="360"/>
      <c r="T103" s="138"/>
      <c r="U103" s="138"/>
      <c r="V103" s="138"/>
      <c r="W103" s="138"/>
      <c r="X103" s="138"/>
      <c r="Y103" s="138"/>
      <c r="Z103" s="138"/>
      <c r="AA103" s="138"/>
      <c r="AB103" s="138"/>
      <c r="AC103" s="112"/>
      <c r="AD103" s="112"/>
      <c r="AE103" s="305"/>
      <c r="AF103" s="305"/>
      <c r="AG103" s="10"/>
    </row>
    <row r="104" spans="1:33" s="114" customFormat="1" ht="40.5" customHeight="1">
      <c r="A104" s="111"/>
      <c r="B104" s="115"/>
      <c r="C104" s="151" t="s">
        <v>749</v>
      </c>
      <c r="D104" s="111"/>
      <c r="E104" s="152"/>
      <c r="F104" s="111"/>
      <c r="G104" s="111"/>
      <c r="H104" s="153" t="s">
        <v>750</v>
      </c>
      <c r="I104" s="153" t="s">
        <v>751</v>
      </c>
      <c r="J104" s="153" t="s">
        <v>752</v>
      </c>
      <c r="K104" s="138" t="s">
        <v>753</v>
      </c>
      <c r="L104" s="112"/>
      <c r="M104" s="112"/>
      <c r="N104" s="151" t="s">
        <v>754</v>
      </c>
      <c r="O104" s="112"/>
      <c r="P104" s="112"/>
      <c r="Q104" s="112"/>
      <c r="R104" s="112"/>
      <c r="S104" s="360"/>
      <c r="T104" s="138"/>
      <c r="U104" s="138"/>
      <c r="V104" s="138"/>
      <c r="W104" s="138"/>
      <c r="X104" s="138"/>
      <c r="Y104" s="138"/>
      <c r="Z104" s="138"/>
      <c r="AA104" s="138"/>
      <c r="AB104" s="138"/>
      <c r="AC104" s="112"/>
      <c r="AD104" s="112"/>
      <c r="AE104" s="305"/>
      <c r="AF104" s="305"/>
      <c r="AG104" s="10"/>
    </row>
    <row r="105" spans="1:33" s="114" customFormat="1" ht="40.5" customHeight="1">
      <c r="A105" s="111"/>
      <c r="B105" s="115"/>
      <c r="C105" s="151" t="s">
        <v>757</v>
      </c>
      <c r="D105" s="111"/>
      <c r="E105" s="152"/>
      <c r="F105" s="111"/>
      <c r="G105" s="111"/>
      <c r="H105" s="153" t="s">
        <v>758</v>
      </c>
      <c r="I105" s="153" t="s">
        <v>759</v>
      </c>
      <c r="J105" s="153" t="s">
        <v>760</v>
      </c>
      <c r="K105" s="138" t="s">
        <v>761</v>
      </c>
      <c r="L105" s="9"/>
      <c r="M105" s="9"/>
      <c r="N105" s="148" t="s">
        <v>44</v>
      </c>
      <c r="O105" s="149" t="s">
        <v>45</v>
      </c>
      <c r="P105" s="149" t="s">
        <v>762</v>
      </c>
      <c r="Q105" s="112"/>
      <c r="R105" s="112"/>
      <c r="S105" s="360"/>
      <c r="T105" s="138"/>
      <c r="U105" s="138"/>
      <c r="V105" s="138"/>
      <c r="W105" s="138"/>
      <c r="X105" s="138"/>
      <c r="Y105" s="138"/>
      <c r="Z105" s="138"/>
      <c r="AA105" s="138"/>
      <c r="AB105" s="138"/>
      <c r="AC105" s="112"/>
      <c r="AD105" s="112"/>
      <c r="AE105" s="305"/>
      <c r="AF105" s="305"/>
      <c r="AG105" s="10"/>
    </row>
    <row r="106" spans="1:33" s="114" customFormat="1" ht="40.5" customHeight="1">
      <c r="A106" s="111"/>
      <c r="B106" s="115"/>
      <c r="C106" s="151"/>
      <c r="D106" s="111"/>
      <c r="E106" s="151"/>
      <c r="F106" s="156"/>
      <c r="G106" s="151"/>
      <c r="H106" s="151"/>
      <c r="I106" s="111"/>
      <c r="J106" s="111"/>
      <c r="K106" s="111"/>
      <c r="L106" s="111"/>
      <c r="M106" s="111"/>
      <c r="N106" s="111"/>
      <c r="O106" s="111"/>
      <c r="P106" s="112"/>
      <c r="Q106" s="112"/>
      <c r="R106" s="112"/>
      <c r="S106" s="360"/>
      <c r="T106" s="138"/>
      <c r="U106" s="138"/>
      <c r="V106" s="138"/>
      <c r="W106" s="138"/>
      <c r="X106" s="138"/>
      <c r="Y106" s="138"/>
      <c r="Z106" s="138"/>
      <c r="AA106" s="138"/>
      <c r="AB106" s="138"/>
      <c r="AC106" s="112"/>
      <c r="AD106" s="112"/>
      <c r="AE106" s="305"/>
      <c r="AF106" s="305"/>
      <c r="AG106" s="10"/>
    </row>
    <row r="107" spans="1:33" s="113" customFormat="1" ht="44.25" customHeight="1">
      <c r="A107" s="298"/>
      <c r="B107" s="299"/>
      <c r="C107" s="300"/>
      <c r="D107" s="301"/>
      <c r="E107" s="301"/>
      <c r="F107" s="302"/>
      <c r="G107" s="302"/>
      <c r="H107" s="302"/>
      <c r="I107" s="302"/>
      <c r="J107" s="303"/>
      <c r="K107" s="300"/>
      <c r="L107" s="300"/>
      <c r="M107" s="300"/>
      <c r="N107" s="300"/>
      <c r="O107" s="300"/>
      <c r="P107" s="300"/>
      <c r="Q107" s="300"/>
      <c r="R107" s="300"/>
      <c r="S107" s="300"/>
      <c r="T107" s="300"/>
      <c r="U107" s="300"/>
      <c r="V107" s="300"/>
      <c r="W107" s="300"/>
      <c r="X107" s="300"/>
      <c r="Y107" s="300"/>
      <c r="Z107" s="300"/>
      <c r="AA107" s="300"/>
      <c r="AB107" s="300"/>
      <c r="AC107" s="300"/>
      <c r="AD107" s="300"/>
      <c r="AE107" s="305"/>
      <c r="AF107" s="305"/>
      <c r="AG107" s="10"/>
    </row>
    <row r="108" spans="1:33" s="114" customFormat="1" ht="39.950000000000003" customHeight="1">
      <c r="A108" s="111"/>
      <c r="B108" s="346"/>
      <c r="C108" s="160"/>
      <c r="D108" s="163"/>
      <c r="E108" s="163"/>
      <c r="F108" s="163"/>
      <c r="G108" s="163"/>
      <c r="H108" s="163"/>
      <c r="I108" s="163"/>
      <c r="J108" s="163"/>
      <c r="K108" s="163"/>
      <c r="L108" s="304"/>
      <c r="M108" s="304"/>
      <c r="N108" s="304"/>
      <c r="O108" s="304"/>
      <c r="P108" s="304"/>
      <c r="Q108" s="112"/>
      <c r="R108" s="112"/>
      <c r="S108" s="112"/>
      <c r="T108" s="112"/>
      <c r="U108" s="112"/>
      <c r="V108" s="112"/>
      <c r="W108" s="112"/>
      <c r="X108" s="112"/>
      <c r="Y108" s="112"/>
      <c r="Z108" s="112"/>
      <c r="AA108" s="112"/>
      <c r="AB108" s="112"/>
      <c r="AC108" s="112"/>
      <c r="AD108" s="112"/>
      <c r="AE108" s="305"/>
      <c r="AF108" s="305"/>
      <c r="AG108" s="10"/>
    </row>
    <row r="109" spans="1:33" s="113" customFormat="1" ht="39.950000000000003" customHeight="1">
      <c r="A109" s="111"/>
      <c r="B109" s="346"/>
      <c r="C109" s="347" t="s">
        <v>686</v>
      </c>
      <c r="D109" s="362" t="s">
        <v>687</v>
      </c>
      <c r="E109" s="362"/>
      <c r="F109" s="362"/>
      <c r="G109" s="362"/>
      <c r="H109" s="362"/>
      <c r="I109" s="362"/>
      <c r="J109" s="362"/>
      <c r="K109" s="362"/>
      <c r="L109" s="362"/>
      <c r="M109" s="362"/>
      <c r="N109" s="112"/>
      <c r="O109" s="112"/>
      <c r="P109" s="112"/>
      <c r="Q109" s="112"/>
      <c r="R109" s="112"/>
      <c r="S109" s="112"/>
      <c r="T109" s="112"/>
      <c r="U109" s="112"/>
      <c r="V109" s="112"/>
      <c r="W109" s="112"/>
      <c r="X109" s="112"/>
      <c r="Y109" s="112"/>
      <c r="Z109" s="112"/>
      <c r="AA109" s="112"/>
      <c r="AB109" s="112"/>
      <c r="AC109" s="112"/>
      <c r="AD109" s="112"/>
      <c r="AE109" s="305"/>
      <c r="AF109" s="305"/>
      <c r="AG109" s="10"/>
    </row>
    <row r="110" spans="1:33" s="113" customFormat="1" ht="39.950000000000003" customHeight="1">
      <c r="A110" s="111"/>
      <c r="B110" s="346"/>
      <c r="C110" s="363" t="s">
        <v>923</v>
      </c>
      <c r="D110" s="363"/>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305"/>
      <c r="AF110" s="305"/>
      <c r="AG110" s="10"/>
    </row>
    <row r="111" spans="1:33" s="114" customFormat="1" ht="36.75" customHeight="1">
      <c r="A111" s="111"/>
      <c r="B111" s="346"/>
      <c r="C111" s="160"/>
      <c r="D111" s="163"/>
      <c r="E111" s="163"/>
      <c r="F111" s="163"/>
      <c r="G111" s="163"/>
      <c r="H111" s="163"/>
      <c r="I111" s="163"/>
      <c r="J111" s="163"/>
      <c r="K111" s="163"/>
      <c r="L111" s="304"/>
      <c r="M111" s="304"/>
      <c r="N111" s="304"/>
      <c r="O111" s="304"/>
      <c r="P111" s="304"/>
      <c r="Q111" s="112"/>
      <c r="R111" s="112"/>
      <c r="S111" s="112"/>
      <c r="T111" s="112"/>
      <c r="U111" s="112"/>
      <c r="V111" s="112"/>
      <c r="W111" s="112"/>
      <c r="X111" s="112"/>
      <c r="Y111" s="112"/>
      <c r="Z111" s="112"/>
      <c r="AA111" s="112"/>
      <c r="AB111" s="112"/>
      <c r="AC111" s="112"/>
      <c r="AD111" s="112"/>
      <c r="AE111" s="305"/>
      <c r="AF111" s="305"/>
      <c r="AG111" s="10"/>
    </row>
    <row r="112" spans="1:33" s="113" customFormat="1" ht="39.950000000000003" customHeight="1">
      <c r="A112" s="111"/>
      <c r="B112" s="348" t="s">
        <v>34</v>
      </c>
      <c r="C112" s="111"/>
      <c r="D112" s="111"/>
      <c r="E112" s="111"/>
      <c r="F112" s="111"/>
      <c r="G112" s="111"/>
      <c r="H112" s="111"/>
      <c r="I112" s="111"/>
      <c r="J112" s="111"/>
      <c r="K112" s="111"/>
      <c r="L112" s="111"/>
      <c r="M112" s="111"/>
      <c r="N112" s="111"/>
      <c r="O112" s="111"/>
      <c r="P112" s="111"/>
      <c r="Q112" s="111"/>
      <c r="R112" s="111"/>
      <c r="S112" s="112"/>
      <c r="T112" s="112"/>
      <c r="U112" s="112"/>
      <c r="V112" s="112"/>
      <c r="W112" s="112"/>
      <c r="X112" s="112"/>
      <c r="Y112" s="112"/>
      <c r="Z112" s="112"/>
      <c r="AA112" s="112"/>
      <c r="AB112" s="112"/>
      <c r="AC112" s="112"/>
      <c r="AD112" s="112"/>
      <c r="AE112" s="305"/>
      <c r="AF112" s="305"/>
      <c r="AG112" s="10"/>
    </row>
    <row r="113" spans="1:33" s="113" customFormat="1" ht="39.950000000000003" customHeight="1">
      <c r="A113" s="111"/>
      <c r="B113" s="349" t="s">
        <v>919</v>
      </c>
      <c r="C113" s="111"/>
      <c r="D113" s="111"/>
      <c r="E113" s="111"/>
      <c r="F113" s="111"/>
      <c r="G113" s="111"/>
      <c r="H113" s="111"/>
      <c r="I113" s="111"/>
      <c r="J113" s="111"/>
      <c r="K113" s="111"/>
      <c r="L113" s="111"/>
      <c r="M113" s="111"/>
      <c r="N113" s="111"/>
      <c r="O113" s="111"/>
      <c r="P113" s="111"/>
      <c r="Q113" s="111"/>
      <c r="R113" s="111"/>
      <c r="S113" s="112"/>
      <c r="T113" s="112"/>
      <c r="U113" s="112"/>
      <c r="V113" s="112"/>
      <c r="W113" s="112"/>
      <c r="X113" s="112"/>
      <c r="Y113" s="112"/>
      <c r="Z113" s="112"/>
      <c r="AA113" s="112"/>
      <c r="AB113" s="112"/>
      <c r="AC113" s="112"/>
      <c r="AD113" s="112"/>
      <c r="AE113" s="305"/>
      <c r="AF113" s="305"/>
      <c r="AG113" s="10"/>
    </row>
    <row r="114" spans="1:33" s="114" customFormat="1" ht="39.950000000000003" customHeight="1">
      <c r="A114" s="111"/>
      <c r="B114" s="350" t="s">
        <v>688</v>
      </c>
      <c r="C114" s="351"/>
      <c r="D114" s="111"/>
      <c r="E114" s="111"/>
      <c r="F114" s="111"/>
      <c r="G114" s="111"/>
      <c r="H114" s="111"/>
      <c r="I114" s="304"/>
      <c r="J114" s="111"/>
      <c r="K114" s="111"/>
      <c r="L114" s="304"/>
      <c r="M114" s="304"/>
      <c r="N114" s="304"/>
      <c r="O114" s="304"/>
      <c r="P114" s="304"/>
      <c r="Q114" s="112"/>
      <c r="R114" s="112"/>
      <c r="S114" s="112"/>
      <c r="T114" s="112"/>
      <c r="U114" s="112"/>
      <c r="V114" s="112"/>
      <c r="W114" s="112"/>
      <c r="X114" s="321"/>
      <c r="Y114" s="112"/>
      <c r="Z114" s="352"/>
      <c r="AA114" s="112"/>
      <c r="AB114" s="112"/>
      <c r="AC114" s="112"/>
      <c r="AD114" s="112"/>
      <c r="AE114" s="305"/>
      <c r="AF114" s="305"/>
      <c r="AG114" s="10"/>
    </row>
    <row r="115" spans="1:33" s="114" customFormat="1" ht="39.950000000000003" customHeight="1">
      <c r="A115" s="111"/>
      <c r="B115" s="115"/>
      <c r="C115" s="111"/>
      <c r="D115" s="111"/>
      <c r="E115" s="111"/>
      <c r="F115" s="111"/>
      <c r="G115" s="111"/>
      <c r="H115" s="111"/>
      <c r="I115" s="304"/>
      <c r="J115" s="111"/>
      <c r="K115" s="111"/>
      <c r="L115" s="304"/>
      <c r="M115" s="304"/>
      <c r="N115" s="304"/>
      <c r="O115" s="304"/>
      <c r="P115" s="304"/>
      <c r="Q115" s="112"/>
      <c r="R115" s="112"/>
      <c r="S115" s="112"/>
      <c r="T115" s="112"/>
      <c r="U115" s="112"/>
      <c r="V115" s="112"/>
      <c r="W115" s="112"/>
      <c r="X115" s="112"/>
      <c r="Y115" s="112"/>
      <c r="Z115" s="112"/>
      <c r="AA115" s="112"/>
      <c r="AB115" s="112"/>
      <c r="AC115" s="112"/>
      <c r="AD115" s="112"/>
      <c r="AE115" s="305"/>
      <c r="AF115" s="305"/>
      <c r="AG115" s="10"/>
    </row>
    <row r="116" spans="1:33" s="114" customFormat="1" ht="39.950000000000003" customHeight="1">
      <c r="A116" s="111"/>
      <c r="B116" s="101" t="s">
        <v>764</v>
      </c>
      <c r="C116" s="160"/>
      <c r="D116" s="160"/>
      <c r="E116" s="160"/>
      <c r="F116" s="160"/>
      <c r="G116" s="160"/>
      <c r="H116" s="161"/>
      <c r="I116" s="161"/>
      <c r="J116" s="161"/>
      <c r="K116" s="161"/>
      <c r="L116" s="344"/>
      <c r="M116" s="344"/>
      <c r="N116" s="345"/>
      <c r="O116" s="345"/>
      <c r="P116" s="345"/>
      <c r="Q116" s="112"/>
      <c r="R116" s="112"/>
      <c r="S116" s="112"/>
      <c r="T116" s="112"/>
      <c r="U116" s="112"/>
      <c r="V116" s="112"/>
      <c r="W116" s="112"/>
      <c r="X116" s="112"/>
      <c r="Y116" s="112"/>
      <c r="Z116" s="112"/>
      <c r="AA116" s="112"/>
      <c r="AB116" s="112"/>
      <c r="AC116" s="112"/>
      <c r="AD116" s="112"/>
      <c r="AE116" s="305"/>
      <c r="AF116" s="305"/>
      <c r="AG116" s="10"/>
    </row>
    <row r="117" spans="1:33" s="114" customFormat="1" ht="39.950000000000003" customHeight="1">
      <c r="A117" s="111"/>
      <c r="B117" s="160" t="s">
        <v>765</v>
      </c>
      <c r="C117" s="160"/>
      <c r="D117" s="160"/>
      <c r="E117" s="160"/>
      <c r="F117" s="160"/>
      <c r="G117" s="160"/>
      <c r="H117" s="160"/>
      <c r="I117" s="160"/>
      <c r="J117" s="160"/>
      <c r="K117" s="160"/>
      <c r="L117" s="304"/>
      <c r="M117" s="304"/>
      <c r="N117" s="304"/>
      <c r="O117" s="304"/>
      <c r="P117" s="304"/>
      <c r="Q117" s="112"/>
      <c r="R117" s="112"/>
      <c r="S117" s="112"/>
      <c r="T117" s="112"/>
      <c r="U117" s="112"/>
      <c r="V117" s="112"/>
      <c r="W117" s="112"/>
      <c r="X117" s="112"/>
      <c r="Y117" s="112"/>
      <c r="Z117" s="112"/>
      <c r="AA117" s="112"/>
      <c r="AB117" s="112"/>
      <c r="AC117" s="112"/>
      <c r="AD117" s="112"/>
      <c r="AE117" s="305"/>
      <c r="AF117" s="305"/>
      <c r="AG117" s="10"/>
    </row>
    <row r="118" spans="1:33" s="114" customFormat="1" ht="39.950000000000003" customHeight="1">
      <c r="A118" s="347" t="s">
        <v>686</v>
      </c>
      <c r="B118" s="160"/>
      <c r="C118" s="1426" t="s">
        <v>766</v>
      </c>
      <c r="D118" s="1426"/>
      <c r="E118" s="1426"/>
      <c r="F118" s="1426"/>
      <c r="G118" s="1426"/>
      <c r="H118" s="1426"/>
      <c r="I118" s="1426"/>
      <c r="J118" s="1426"/>
      <c r="K118" s="1426"/>
      <c r="L118" s="304"/>
      <c r="M118" s="304"/>
      <c r="N118" s="304"/>
      <c r="O118" s="304"/>
      <c r="P118" s="304"/>
      <c r="Q118" s="112"/>
      <c r="R118" s="112"/>
      <c r="S118" s="112"/>
      <c r="T118" s="112"/>
      <c r="U118" s="112"/>
      <c r="V118" s="112"/>
      <c r="W118" s="112"/>
      <c r="X118" s="112"/>
      <c r="Y118" s="112"/>
      <c r="Z118" s="112"/>
      <c r="AA118" s="112"/>
      <c r="AB118" s="112"/>
      <c r="AC118" s="112"/>
      <c r="AD118" s="112"/>
      <c r="AE118" s="305"/>
      <c r="AF118" s="305"/>
      <c r="AG118" s="10"/>
    </row>
    <row r="119" spans="1:33" s="114" customFormat="1" ht="39.950000000000003" customHeight="1">
      <c r="A119" s="347" t="s">
        <v>924</v>
      </c>
      <c r="B119" s="1426" t="s">
        <v>767</v>
      </c>
      <c r="C119" s="1426"/>
      <c r="D119" s="1426"/>
      <c r="E119" s="1426"/>
      <c r="F119" s="1426"/>
      <c r="G119" s="1426"/>
      <c r="H119" s="1426"/>
      <c r="I119" s="1426"/>
      <c r="J119" s="1426"/>
      <c r="K119" s="1426"/>
      <c r="L119" s="1426"/>
      <c r="M119" s="1426"/>
      <c r="N119" s="1426"/>
      <c r="O119" s="1426"/>
      <c r="P119" s="1426"/>
      <c r="Q119" s="1426"/>
      <c r="R119" s="1426"/>
      <c r="S119" s="1426"/>
      <c r="T119" s="1426"/>
      <c r="U119" s="1426"/>
      <c r="V119" s="1426"/>
      <c r="W119" s="1426"/>
      <c r="X119" s="112"/>
      <c r="Y119" s="112"/>
      <c r="Z119" s="112"/>
      <c r="AA119" s="112"/>
      <c r="AB119" s="112"/>
      <c r="AC119" s="112"/>
      <c r="AD119" s="112"/>
      <c r="AE119" s="305"/>
      <c r="AF119" s="305"/>
      <c r="AG119" s="10"/>
    </row>
    <row r="120" spans="1:33" s="114" customFormat="1" ht="39.950000000000003" customHeight="1">
      <c r="A120" s="111"/>
      <c r="B120" s="115"/>
      <c r="C120" s="111"/>
      <c r="D120" s="111"/>
      <c r="E120" s="111"/>
      <c r="F120" s="111"/>
      <c r="G120" s="111"/>
      <c r="H120" s="111"/>
      <c r="I120" s="304"/>
      <c r="J120" s="111"/>
      <c r="K120" s="111"/>
      <c r="L120" s="304"/>
      <c r="M120" s="304"/>
      <c r="N120" s="304"/>
      <c r="O120" s="304"/>
      <c r="P120" s="304"/>
      <c r="Q120" s="112"/>
      <c r="R120" s="112"/>
      <c r="S120" s="112"/>
      <c r="T120" s="112"/>
      <c r="U120" s="112"/>
      <c r="V120" s="112"/>
      <c r="W120" s="112"/>
      <c r="X120" s="112"/>
      <c r="Y120" s="112"/>
      <c r="Z120" s="112"/>
      <c r="AA120" s="112"/>
      <c r="AB120" s="112"/>
      <c r="AC120" s="112"/>
      <c r="AD120" s="112"/>
      <c r="AE120" s="305"/>
      <c r="AF120" s="305"/>
      <c r="AG120" s="10"/>
    </row>
  </sheetData>
  <mergeCells count="13">
    <mergeCell ref="B119:W119"/>
    <mergeCell ref="R2:V3"/>
    <mergeCell ref="B7:C7"/>
    <mergeCell ref="B10:T10"/>
    <mergeCell ref="E34:L34"/>
    <mergeCell ref="E36:L36"/>
    <mergeCell ref="L22:O24"/>
    <mergeCell ref="C118:K118"/>
    <mergeCell ref="D44:J44"/>
    <mergeCell ref="D51:K52"/>
    <mergeCell ref="P40:T42"/>
    <mergeCell ref="J40:N42"/>
    <mergeCell ref="D40:H42"/>
  </mergeCells>
  <hyperlinks>
    <hyperlink ref="D109" r:id="rId1" xr:uid="{00000000-0004-0000-0000-000000000000}"/>
    <hyperlink ref="B109" r:id="rId2" display="Les unités pifométriques" xr:uid="{00000000-0004-0000-0000-000001000000}"/>
    <hyperlink ref="B119" r:id="rId3" xr:uid="{00000000-0004-0000-0000-000002000000}"/>
    <hyperlink ref="C118" r:id="rId4" display="http://www.excel-downloads.com/forum/111720-space.html" xr:uid="{00000000-0004-0000-0000-000003000000}"/>
    <hyperlink ref="E34" r:id="rId5" xr:uid="{00000000-0004-0000-0000-000004000000}"/>
    <hyperlink ref="E36" r:id="rId6" xr:uid="{00000000-0004-0000-0000-000005000000}"/>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A59"/>
  <sheetViews>
    <sheetView zoomScale="75" zoomScaleNormal="75" workbookViewId="0">
      <selection activeCell="T3" sqref="T3"/>
    </sheetView>
  </sheetViews>
  <sheetFormatPr baseColWidth="10" defaultRowHeight="15"/>
  <cols>
    <col min="1" max="1" width="3.7109375" customWidth="1"/>
    <col min="2" max="17" width="11.7109375" customWidth="1"/>
    <col min="18" max="18" width="11.42578125" customWidth="1"/>
    <col min="19" max="26" width="18.7109375" style="164" customWidth="1"/>
    <col min="28" max="28" width="11.85546875" customWidth="1"/>
  </cols>
  <sheetData>
    <row r="1" spans="1:26" ht="18.75">
      <c r="A1" s="527">
        <v>3</v>
      </c>
      <c r="B1" s="528">
        <f t="shared" ref="B1:Q1" ca="1" si="0">CELL("largeur",B1)</f>
        <v>11</v>
      </c>
      <c r="C1" s="528">
        <f t="shared" ca="1" si="0"/>
        <v>11</v>
      </c>
      <c r="D1" s="528">
        <f t="shared" ca="1" si="0"/>
        <v>11</v>
      </c>
      <c r="E1" s="528">
        <f t="shared" ca="1" si="0"/>
        <v>11</v>
      </c>
      <c r="F1" s="528">
        <f t="shared" ca="1" si="0"/>
        <v>11</v>
      </c>
      <c r="G1" s="528">
        <f t="shared" ca="1" si="0"/>
        <v>11</v>
      </c>
      <c r="H1" s="528">
        <f t="shared" ca="1" si="0"/>
        <v>11</v>
      </c>
      <c r="I1" s="528">
        <f t="shared" ca="1" si="0"/>
        <v>11</v>
      </c>
      <c r="J1" s="528">
        <f t="shared" ca="1" si="0"/>
        <v>11</v>
      </c>
      <c r="K1" s="528">
        <f t="shared" ca="1" si="0"/>
        <v>11</v>
      </c>
      <c r="L1" s="528">
        <f t="shared" ca="1" si="0"/>
        <v>11</v>
      </c>
      <c r="M1" s="528">
        <f t="shared" ca="1" si="0"/>
        <v>11</v>
      </c>
      <c r="N1" s="528">
        <f t="shared" ca="1" si="0"/>
        <v>11</v>
      </c>
      <c r="O1" s="528">
        <f t="shared" ca="1" si="0"/>
        <v>11</v>
      </c>
      <c r="P1" s="528">
        <f t="shared" ca="1" si="0"/>
        <v>11</v>
      </c>
      <c r="Q1" s="528">
        <f t="shared" ca="1" si="0"/>
        <v>11</v>
      </c>
      <c r="R1" s="529" t="s">
        <v>1021</v>
      </c>
      <c r="S1" s="165"/>
      <c r="T1" s="165"/>
      <c r="U1" s="165"/>
      <c r="V1" s="165"/>
      <c r="W1" s="165"/>
      <c r="X1" s="165"/>
      <c r="Y1" s="165"/>
      <c r="Z1" s="165"/>
    </row>
    <row r="2" spans="1:26" ht="15" customHeight="1">
      <c r="A2" s="1486" t="s">
        <v>981</v>
      </c>
      <c r="B2" s="1486"/>
      <c r="C2" s="1486"/>
      <c r="D2" s="1486"/>
      <c r="E2" s="1486"/>
      <c r="F2" s="1486"/>
      <c r="G2" s="1486"/>
      <c r="H2" s="1486"/>
      <c r="I2" s="1486"/>
      <c r="J2" s="1486"/>
      <c r="K2" s="1486"/>
      <c r="L2" s="1486"/>
      <c r="M2" s="1486"/>
      <c r="N2" s="1486"/>
      <c r="O2" s="1486"/>
      <c r="P2" s="1486"/>
      <c r="Q2" s="1486"/>
      <c r="S2" s="165"/>
      <c r="T2" s="165"/>
      <c r="U2" s="165"/>
      <c r="V2" s="165"/>
      <c r="W2" s="165"/>
      <c r="X2" s="165"/>
      <c r="Y2" s="165"/>
      <c r="Z2" s="165"/>
    </row>
    <row r="3" spans="1:26" ht="15" customHeight="1">
      <c r="A3" s="1486"/>
      <c r="B3" s="1486"/>
      <c r="C3" s="1486"/>
      <c r="D3" s="1486"/>
      <c r="E3" s="1486"/>
      <c r="F3" s="1486"/>
      <c r="G3" s="1486"/>
      <c r="H3" s="1486"/>
      <c r="I3" s="1486"/>
      <c r="J3" s="1486"/>
      <c r="K3" s="1486"/>
      <c r="L3" s="1486"/>
      <c r="M3" s="1486"/>
      <c r="N3" s="1486"/>
      <c r="O3" s="1486"/>
      <c r="P3" s="1486"/>
      <c r="Q3" s="1486"/>
      <c r="S3" s="165"/>
      <c r="T3" s="165"/>
      <c r="U3" s="165"/>
      <c r="V3" s="165"/>
      <c r="W3" s="165"/>
      <c r="X3" s="165"/>
      <c r="Y3" s="165"/>
      <c r="Z3" s="165"/>
    </row>
    <row r="4" spans="1:26">
      <c r="A4" s="530"/>
      <c r="B4" s="530"/>
      <c r="C4" s="530"/>
      <c r="D4" s="530"/>
      <c r="E4" s="530"/>
      <c r="F4" s="530"/>
      <c r="G4" s="530"/>
      <c r="H4" s="530"/>
      <c r="I4" s="530"/>
      <c r="J4" s="530"/>
      <c r="K4" s="530"/>
      <c r="L4" s="530"/>
      <c r="M4" s="530"/>
      <c r="N4" s="530"/>
      <c r="O4" s="4"/>
      <c r="S4" s="165"/>
      <c r="T4" s="165"/>
      <c r="U4" s="165"/>
      <c r="V4" s="165"/>
      <c r="W4" s="165"/>
      <c r="X4" s="165"/>
      <c r="Y4" s="165"/>
      <c r="Z4" s="165"/>
    </row>
    <row r="5" spans="1:26" ht="21">
      <c r="S5" s="367" t="str">
        <f ca="1">"Page "&amp;_xlfn.SHEET()&amp;" sur "&amp;_xlfn.SHEETS()</f>
        <v>Page 2 sur 11</v>
      </c>
      <c r="T5" s="165"/>
      <c r="U5" s="165"/>
      <c r="V5" s="165"/>
      <c r="W5" s="165"/>
      <c r="X5" s="165"/>
      <c r="Y5" s="165"/>
      <c r="Z5" s="165"/>
    </row>
    <row r="6" spans="1:26" ht="15.75" thickBot="1">
      <c r="B6" s="531"/>
      <c r="C6" s="532"/>
      <c r="D6" s="532"/>
      <c r="E6" s="532"/>
      <c r="F6" s="532"/>
      <c r="G6" s="532"/>
      <c r="H6" s="532"/>
      <c r="I6" s="532"/>
      <c r="J6" s="532"/>
      <c r="K6" s="532"/>
      <c r="L6" s="532"/>
      <c r="M6" s="532"/>
      <c r="N6" s="532"/>
      <c r="O6" s="532"/>
      <c r="P6" s="532"/>
      <c r="Q6" s="533"/>
      <c r="S6" s="165"/>
      <c r="T6" s="165"/>
      <c r="U6" s="165"/>
      <c r="V6" s="165"/>
      <c r="W6" s="165"/>
      <c r="X6" s="165"/>
      <c r="Y6" s="165"/>
      <c r="Z6" s="165"/>
    </row>
    <row r="7" spans="1:26" ht="26.25">
      <c r="B7" s="534"/>
      <c r="C7" s="535" t="s">
        <v>1022</v>
      </c>
      <c r="D7" s="536"/>
      <c r="E7" s="536"/>
      <c r="F7" s="536"/>
      <c r="G7" s="536"/>
      <c r="H7" s="536"/>
      <c r="I7" s="536"/>
      <c r="J7" s="536"/>
      <c r="K7" s="536"/>
      <c r="L7" s="536"/>
      <c r="M7" s="536"/>
      <c r="N7" s="536"/>
      <c r="O7" s="536"/>
      <c r="P7" s="536"/>
      <c r="Q7" s="537"/>
      <c r="S7" s="1487" t="s">
        <v>878</v>
      </c>
      <c r="T7" s="1488"/>
      <c r="U7" s="1488"/>
      <c r="V7" s="1488"/>
      <c r="W7" s="538"/>
      <c r="X7" s="538"/>
      <c r="Y7" s="538"/>
      <c r="Z7" s="539"/>
    </row>
    <row r="8" spans="1:26" ht="23.25">
      <c r="B8" s="540"/>
      <c r="C8" s="541" t="s">
        <v>1023</v>
      </c>
      <c r="D8" s="542"/>
      <c r="E8" s="542"/>
      <c r="F8" s="542"/>
      <c r="G8" s="542"/>
      <c r="H8" s="542"/>
      <c r="I8" s="542"/>
      <c r="J8" s="542"/>
      <c r="K8" s="542"/>
      <c r="L8" s="542"/>
      <c r="M8" s="542"/>
      <c r="N8" s="542"/>
      <c r="O8" s="542"/>
      <c r="P8" s="542"/>
      <c r="Q8" s="543"/>
      <c r="S8" s="544"/>
      <c r="T8" s="545"/>
      <c r="U8" s="545"/>
      <c r="V8" s="545"/>
      <c r="W8" s="545"/>
      <c r="X8" s="545"/>
      <c r="Y8" s="545"/>
      <c r="Z8" s="546"/>
    </row>
    <row r="9" spans="1:26" ht="23.25">
      <c r="B9" s="540"/>
      <c r="C9" s="547" t="s">
        <v>82</v>
      </c>
      <c r="D9" s="548" t="s">
        <v>1024</v>
      </c>
      <c r="E9" s="542"/>
      <c r="F9" s="542"/>
      <c r="G9" s="542"/>
      <c r="H9" s="542"/>
      <c r="I9" s="542"/>
      <c r="J9" s="542"/>
      <c r="K9" s="542"/>
      <c r="L9" s="542"/>
      <c r="M9" s="542"/>
      <c r="N9" s="542"/>
      <c r="O9" s="542"/>
      <c r="P9" s="542"/>
      <c r="Q9" s="543"/>
      <c r="S9" s="544"/>
      <c r="T9" s="549" t="s">
        <v>773</v>
      </c>
      <c r="U9" s="545"/>
      <c r="V9" s="545"/>
      <c r="W9" s="545"/>
      <c r="X9" s="545"/>
      <c r="Y9" s="545"/>
      <c r="Z9" s="546"/>
    </row>
    <row r="10" spans="1:26" ht="23.25">
      <c r="B10" s="550"/>
      <c r="C10" s="535" t="s">
        <v>1025</v>
      </c>
      <c r="D10" s="536"/>
      <c r="E10" s="536"/>
      <c r="F10" s="536"/>
      <c r="G10" s="536"/>
      <c r="H10" s="536"/>
      <c r="I10" s="536"/>
      <c r="J10" s="536"/>
      <c r="K10" s="536"/>
      <c r="L10" s="536"/>
      <c r="M10" s="536"/>
      <c r="N10" s="536"/>
      <c r="O10" s="536"/>
      <c r="P10" s="536"/>
      <c r="Q10" s="537"/>
      <c r="S10" s="544"/>
      <c r="T10" s="551" t="s">
        <v>774</v>
      </c>
      <c r="U10" s="545"/>
      <c r="V10" s="545"/>
      <c r="W10" s="545"/>
      <c r="X10" s="545"/>
      <c r="Y10" s="545"/>
      <c r="Z10" s="546"/>
    </row>
    <row r="11" spans="1:26" ht="23.25">
      <c r="B11" s="552"/>
      <c r="C11" s="541" t="s">
        <v>1026</v>
      </c>
      <c r="D11" s="542"/>
      <c r="E11" s="542"/>
      <c r="F11" s="542"/>
      <c r="G11" s="553"/>
      <c r="H11" s="542"/>
      <c r="I11" s="542"/>
      <c r="J11" s="542"/>
      <c r="K11" s="542"/>
      <c r="L11" s="553"/>
      <c r="M11" s="553"/>
      <c r="N11" s="542"/>
      <c r="O11" s="542"/>
      <c r="P11" s="542"/>
      <c r="Q11" s="554"/>
      <c r="S11" s="544"/>
      <c r="T11" s="555" t="s">
        <v>1073</v>
      </c>
      <c r="U11" s="545"/>
      <c r="V11" s="556"/>
      <c r="W11" s="557"/>
      <c r="X11" s="558"/>
      <c r="Y11" s="549"/>
      <c r="Z11" s="546"/>
    </row>
    <row r="12" spans="1:26" ht="23.25">
      <c r="B12" s="552"/>
      <c r="C12" s="541" t="s">
        <v>1027</v>
      </c>
      <c r="D12" s="542"/>
      <c r="E12" s="542"/>
      <c r="F12" s="542"/>
      <c r="G12" s="553"/>
      <c r="H12" s="542"/>
      <c r="I12" s="542"/>
      <c r="J12" s="542"/>
      <c r="K12" s="542"/>
      <c r="L12" s="553"/>
      <c r="M12" s="553"/>
      <c r="N12" s="542"/>
      <c r="O12" s="542"/>
      <c r="P12" s="542"/>
      <c r="Q12" s="554"/>
      <c r="S12" s="544"/>
      <c r="T12" s="551" t="s">
        <v>1028</v>
      </c>
      <c r="U12" s="545"/>
      <c r="V12" s="545"/>
      <c r="W12" s="545"/>
      <c r="X12" s="545"/>
      <c r="Y12" s="545"/>
      <c r="Z12" s="546"/>
    </row>
    <row r="13" spans="1:26" ht="23.25">
      <c r="B13" s="559"/>
      <c r="C13" s="560" t="s">
        <v>1029</v>
      </c>
      <c r="D13" s="561"/>
      <c r="E13" s="561"/>
      <c r="F13" s="561"/>
      <c r="G13" s="561"/>
      <c r="H13" s="561"/>
      <c r="I13" s="561"/>
      <c r="J13" s="561"/>
      <c r="K13" s="561"/>
      <c r="L13" s="561"/>
      <c r="M13" s="561"/>
      <c r="N13" s="561"/>
      <c r="O13" s="561"/>
      <c r="P13" s="561"/>
      <c r="Q13" s="562"/>
      <c r="S13" s="544"/>
      <c r="T13" s="563"/>
      <c r="U13" s="545"/>
      <c r="V13" s="545"/>
      <c r="W13" s="545"/>
      <c r="X13" s="545"/>
      <c r="Y13" s="545"/>
      <c r="Z13" s="546"/>
    </row>
    <row r="14" spans="1:26" ht="23.25">
      <c r="B14" s="559"/>
      <c r="C14" s="560" t="s">
        <v>1030</v>
      </c>
      <c r="D14" s="561"/>
      <c r="E14" s="561"/>
      <c r="F14" s="561"/>
      <c r="G14" s="564"/>
      <c r="H14" s="561"/>
      <c r="I14" s="561"/>
      <c r="J14" s="561"/>
      <c r="K14" s="561"/>
      <c r="L14" s="564"/>
      <c r="M14" s="564"/>
      <c r="N14" s="561"/>
      <c r="O14" s="561"/>
      <c r="P14" s="561"/>
      <c r="Q14" s="565"/>
      <c r="S14" s="566"/>
      <c r="T14" s="567" t="s">
        <v>771</v>
      </c>
      <c r="U14" s="568"/>
      <c r="V14" s="563"/>
      <c r="W14" s="563"/>
      <c r="X14" s="545"/>
      <c r="Y14" s="545"/>
      <c r="Z14" s="569"/>
    </row>
    <row r="15" spans="1:26" ht="24" thickBot="1">
      <c r="B15" s="559"/>
      <c r="C15" s="560" t="s">
        <v>1031</v>
      </c>
      <c r="D15" s="561"/>
      <c r="E15" s="561"/>
      <c r="F15" s="561"/>
      <c r="G15" s="564"/>
      <c r="H15" s="561"/>
      <c r="I15" s="561"/>
      <c r="J15" s="561"/>
      <c r="K15" s="561"/>
      <c r="L15" s="564"/>
      <c r="M15" s="564"/>
      <c r="N15" s="561"/>
      <c r="O15" s="561"/>
      <c r="P15" s="561"/>
      <c r="Q15" s="565"/>
      <c r="S15" s="566"/>
      <c r="T15" s="1489" t="s">
        <v>772</v>
      </c>
      <c r="U15" s="1489"/>
      <c r="V15" s="1489"/>
      <c r="W15" s="563" t="s">
        <v>1075</v>
      </c>
      <c r="X15" s="545"/>
      <c r="Y15" s="545"/>
      <c r="Z15" s="569"/>
    </row>
    <row r="16" spans="1:26" ht="23.25">
      <c r="B16" s="570"/>
      <c r="C16" s="571" t="s">
        <v>1032</v>
      </c>
      <c r="D16" s="572"/>
      <c r="E16" s="572"/>
      <c r="F16" s="572"/>
      <c r="G16" s="572"/>
      <c r="H16" s="572"/>
      <c r="I16" s="572"/>
      <c r="J16" s="572"/>
      <c r="K16" s="572"/>
      <c r="L16" s="572"/>
      <c r="M16" s="572"/>
      <c r="N16" s="572"/>
      <c r="O16" s="572"/>
      <c r="P16" s="572"/>
      <c r="Q16" s="573"/>
      <c r="S16" s="566"/>
      <c r="T16" s="1490" t="s">
        <v>1074</v>
      </c>
      <c r="U16" s="1490"/>
      <c r="V16" s="1490"/>
      <c r="W16" s="545"/>
      <c r="X16" s="545"/>
      <c r="Y16" s="545"/>
      <c r="Z16" s="569"/>
    </row>
    <row r="17" spans="2:26" ht="23.25">
      <c r="B17" s="570"/>
      <c r="C17" s="571" t="s">
        <v>1033</v>
      </c>
      <c r="D17" s="572"/>
      <c r="E17" s="572"/>
      <c r="F17" s="572"/>
      <c r="G17" s="572"/>
      <c r="H17" s="572"/>
      <c r="I17" s="572"/>
      <c r="J17" s="572"/>
      <c r="K17" s="572"/>
      <c r="L17" s="572"/>
      <c r="M17" s="572"/>
      <c r="N17" s="572"/>
      <c r="O17" s="572"/>
      <c r="P17" s="572"/>
      <c r="Q17" s="573"/>
      <c r="S17" s="566"/>
      <c r="T17" s="563"/>
      <c r="U17" s="563"/>
      <c r="V17" s="563"/>
      <c r="W17" s="563"/>
      <c r="X17" s="563"/>
      <c r="Y17" s="563"/>
      <c r="Z17" s="569"/>
    </row>
    <row r="18" spans="2:26" ht="23.25">
      <c r="B18" s="570"/>
      <c r="C18" s="571" t="s">
        <v>1034</v>
      </c>
      <c r="D18" s="572"/>
      <c r="E18" s="572"/>
      <c r="F18" s="572"/>
      <c r="G18" s="572"/>
      <c r="H18" s="572"/>
      <c r="I18" s="572"/>
      <c r="J18" s="572"/>
      <c r="K18" s="572"/>
      <c r="L18" s="572"/>
      <c r="M18" s="572"/>
      <c r="N18" s="572"/>
      <c r="O18" s="572"/>
      <c r="P18" s="572"/>
      <c r="Q18" s="573"/>
      <c r="S18" s="544"/>
      <c r="T18" s="574" t="s">
        <v>770</v>
      </c>
      <c r="U18" s="545"/>
      <c r="V18" s="545"/>
      <c r="W18" s="545"/>
      <c r="X18" s="545"/>
      <c r="Y18" s="545"/>
      <c r="Z18" s="546"/>
    </row>
    <row r="19" spans="2:26" ht="23.25">
      <c r="B19" s="570"/>
      <c r="C19" s="571" t="s">
        <v>1035</v>
      </c>
      <c r="D19" s="572"/>
      <c r="E19" s="572"/>
      <c r="F19" s="572"/>
      <c r="G19" s="572"/>
      <c r="H19" s="572"/>
      <c r="I19" s="572"/>
      <c r="J19" s="572"/>
      <c r="K19" s="572"/>
      <c r="L19" s="572"/>
      <c r="M19" s="572"/>
      <c r="N19" s="572"/>
      <c r="O19" s="572"/>
      <c r="P19" s="572"/>
      <c r="Q19" s="573"/>
      <c r="S19" s="566"/>
      <c r="T19" s="575" t="s">
        <v>1036</v>
      </c>
      <c r="U19" s="563"/>
      <c r="V19" s="563"/>
      <c r="W19" s="563"/>
      <c r="X19" s="563"/>
      <c r="Y19" s="563"/>
      <c r="Z19" s="569"/>
    </row>
    <row r="20" spans="2:26" ht="23.25">
      <c r="B20" s="570"/>
      <c r="C20" s="571" t="s">
        <v>1037</v>
      </c>
      <c r="D20" s="572"/>
      <c r="E20" s="572"/>
      <c r="F20" s="572"/>
      <c r="G20" s="576"/>
      <c r="H20" s="572"/>
      <c r="I20" s="572"/>
      <c r="J20" s="572"/>
      <c r="K20" s="572"/>
      <c r="L20" s="576"/>
      <c r="M20" s="576"/>
      <c r="N20" s="572"/>
      <c r="O20" s="572"/>
      <c r="P20" s="572"/>
      <c r="Q20" s="577"/>
      <c r="S20" s="566"/>
      <c r="T20" s="575" t="s">
        <v>1038</v>
      </c>
      <c r="U20" s="563"/>
      <c r="V20" s="563"/>
      <c r="W20" s="563"/>
      <c r="X20" s="563"/>
      <c r="Y20" s="563"/>
      <c r="Z20" s="569"/>
    </row>
    <row r="21" spans="2:26" ht="23.25">
      <c r="B21" s="570"/>
      <c r="C21" s="578" t="s">
        <v>1039</v>
      </c>
      <c r="D21" s="579"/>
      <c r="E21" s="580"/>
      <c r="F21" s="580"/>
      <c r="G21" s="580"/>
      <c r="H21" s="580"/>
      <c r="I21" s="580"/>
      <c r="J21" s="580"/>
      <c r="K21" s="580"/>
      <c r="L21" s="580"/>
      <c r="M21" s="580"/>
      <c r="N21" s="580"/>
      <c r="O21" s="580"/>
      <c r="P21" s="580"/>
      <c r="Q21" s="581"/>
      <c r="S21" s="566"/>
      <c r="T21" s="545" t="s">
        <v>1040</v>
      </c>
      <c r="U21" s="563"/>
      <c r="V21" s="563"/>
      <c r="W21" s="563"/>
      <c r="X21" s="563"/>
      <c r="Y21" s="563"/>
      <c r="Z21" s="569"/>
    </row>
    <row r="22" spans="2:26" ht="23.25">
      <c r="B22" s="570"/>
      <c r="C22" s="578" t="s">
        <v>1041</v>
      </c>
      <c r="D22" s="579"/>
      <c r="E22" s="580"/>
      <c r="F22" s="580"/>
      <c r="G22" s="580"/>
      <c r="H22" s="580"/>
      <c r="I22" s="580"/>
      <c r="J22" s="580"/>
      <c r="K22" s="580"/>
      <c r="L22" s="580"/>
      <c r="M22" s="580"/>
      <c r="N22" s="580"/>
      <c r="O22" s="580"/>
      <c r="P22" s="580"/>
      <c r="Q22" s="581"/>
      <c r="S22" s="566"/>
      <c r="T22" s="1491" t="s">
        <v>1042</v>
      </c>
      <c r="U22" s="1491"/>
      <c r="V22" s="545"/>
      <c r="W22" s="545"/>
      <c r="X22" s="545"/>
      <c r="Y22" s="545"/>
      <c r="Z22" s="546"/>
    </row>
    <row r="23" spans="2:26" ht="23.25">
      <c r="B23" s="570"/>
      <c r="C23" s="582"/>
      <c r="D23" s="19"/>
      <c r="E23" s="19"/>
      <c r="F23" s="19"/>
      <c r="G23" s="19"/>
      <c r="H23" s="19"/>
      <c r="I23" s="19"/>
      <c r="J23" s="19"/>
      <c r="K23" s="15"/>
      <c r="N23" s="15"/>
      <c r="O23" s="583" t="s">
        <v>1043</v>
      </c>
      <c r="P23" s="584" t="s">
        <v>13</v>
      </c>
      <c r="Q23" s="585" t="s">
        <v>13</v>
      </c>
      <c r="S23" s="566"/>
      <c r="T23" s="586" t="s">
        <v>9</v>
      </c>
      <c r="U23" s="587" t="s">
        <v>953</v>
      </c>
      <c r="V23" s="563"/>
      <c r="W23" s="545"/>
      <c r="X23" s="588" t="s">
        <v>769</v>
      </c>
      <c r="Y23" s="563"/>
      <c r="Z23" s="589" t="s">
        <v>8</v>
      </c>
    </row>
    <row r="24" spans="2:26" ht="21">
      <c r="B24" s="552"/>
      <c r="C24" s="1492" t="s">
        <v>1044</v>
      </c>
      <c r="D24" s="590" t="s">
        <v>1045</v>
      </c>
      <c r="E24" s="553"/>
      <c r="F24" s="553"/>
      <c r="G24" s="553"/>
      <c r="H24" s="553"/>
      <c r="I24" s="553"/>
      <c r="J24" s="553"/>
      <c r="K24" s="553"/>
      <c r="L24" s="553"/>
      <c r="M24" s="553"/>
      <c r="N24" s="553"/>
      <c r="O24" s="553"/>
      <c r="P24" s="553"/>
      <c r="Q24" s="554"/>
      <c r="S24" s="591"/>
      <c r="T24" s="1493" t="s">
        <v>471</v>
      </c>
      <c r="U24" s="1493"/>
      <c r="V24" s="567"/>
      <c r="W24" s="545"/>
      <c r="X24" s="592" t="s">
        <v>470</v>
      </c>
      <c r="Y24" s="567"/>
      <c r="Z24" s="593" t="s">
        <v>472</v>
      </c>
    </row>
    <row r="25" spans="2:26" ht="21">
      <c r="B25" s="552"/>
      <c r="C25" s="1492"/>
      <c r="D25" s="590" t="s">
        <v>1046</v>
      </c>
      <c r="E25" s="553"/>
      <c r="F25" s="553"/>
      <c r="G25" s="553"/>
      <c r="H25" s="553"/>
      <c r="I25" s="553"/>
      <c r="J25" s="553"/>
      <c r="K25" s="553"/>
      <c r="L25" s="553"/>
      <c r="M25" s="553"/>
      <c r="N25" s="553"/>
      <c r="O25" s="553"/>
      <c r="P25" s="553"/>
      <c r="Q25" s="554"/>
      <c r="S25" s="591"/>
      <c r="T25" s="594">
        <v>0.25</v>
      </c>
      <c r="U25" s="595"/>
      <c r="V25" s="596"/>
      <c r="W25" s="567"/>
      <c r="X25" s="597" t="s">
        <v>1047</v>
      </c>
      <c r="Y25" s="598">
        <f t="shared" ref="Y25:Y31" si="1">IF(ISBLANK(T25),U25,IF(ISBLANK(U25),T25,T25*U25))</f>
        <v>0.25</v>
      </c>
      <c r="Z25" s="599" t="s">
        <v>1048</v>
      </c>
    </row>
    <row r="26" spans="2:26" ht="21">
      <c r="B26" s="552"/>
      <c r="C26" s="1492"/>
      <c r="D26" s="590" t="s">
        <v>1049</v>
      </c>
      <c r="E26" s="553"/>
      <c r="F26" s="553"/>
      <c r="G26" s="553"/>
      <c r="H26" s="553"/>
      <c r="I26" s="553"/>
      <c r="J26" s="553"/>
      <c r="K26" s="553"/>
      <c r="L26" s="553"/>
      <c r="M26" s="553"/>
      <c r="N26" s="553"/>
      <c r="O26" s="553"/>
      <c r="P26" s="553"/>
      <c r="Q26" s="554"/>
      <c r="S26" s="566"/>
      <c r="T26" s="594">
        <v>0.5</v>
      </c>
      <c r="U26" s="595"/>
      <c r="V26" s="596"/>
      <c r="W26" s="563"/>
      <c r="X26" s="597" t="s">
        <v>1050</v>
      </c>
      <c r="Y26" s="598">
        <f t="shared" si="1"/>
        <v>0.5</v>
      </c>
      <c r="Z26" s="599" t="s">
        <v>1051</v>
      </c>
    </row>
    <row r="27" spans="2:26" ht="21" customHeight="1">
      <c r="B27" s="552"/>
      <c r="C27" s="1492"/>
      <c r="D27" s="590" t="s">
        <v>1052</v>
      </c>
      <c r="E27" s="553"/>
      <c r="F27" s="553"/>
      <c r="G27" s="553"/>
      <c r="H27" s="553"/>
      <c r="I27" s="553"/>
      <c r="J27" s="553"/>
      <c r="K27" s="553"/>
      <c r="L27" s="553"/>
      <c r="M27" s="553"/>
      <c r="N27" s="553"/>
      <c r="O27" s="553"/>
      <c r="P27" s="553"/>
      <c r="Q27" s="554"/>
      <c r="S27" s="600"/>
      <c r="T27" s="594">
        <v>0.75</v>
      </c>
      <c r="U27" s="595"/>
      <c r="V27" s="596"/>
      <c r="W27" s="563"/>
      <c r="X27" s="597" t="s">
        <v>1053</v>
      </c>
      <c r="Y27" s="598">
        <f t="shared" si="1"/>
        <v>0.75</v>
      </c>
      <c r="Z27" s="599" t="s">
        <v>1054</v>
      </c>
    </row>
    <row r="28" spans="2:26" ht="23.25">
      <c r="B28" s="552"/>
      <c r="C28" s="541"/>
      <c r="D28" s="542"/>
      <c r="E28" s="553"/>
      <c r="F28" s="553"/>
      <c r="G28" s="553"/>
      <c r="H28" s="553"/>
      <c r="I28" s="553"/>
      <c r="J28" s="553"/>
      <c r="K28" s="553"/>
      <c r="L28" s="553"/>
      <c r="M28" s="553"/>
      <c r="N28" s="553"/>
      <c r="O28" s="553"/>
      <c r="P28" s="553"/>
      <c r="Q28" s="554"/>
      <c r="S28" s="600"/>
      <c r="T28" s="595">
        <v>10</v>
      </c>
      <c r="U28" s="595"/>
      <c r="V28" s="596"/>
      <c r="W28" s="563"/>
      <c r="X28" s="597" t="s">
        <v>961</v>
      </c>
      <c r="Y28" s="601">
        <f t="shared" si="1"/>
        <v>10</v>
      </c>
      <c r="Z28" s="599" t="s">
        <v>962</v>
      </c>
    </row>
    <row r="29" spans="2:26" ht="23.25">
      <c r="B29" s="552"/>
      <c r="C29" s="541" t="s">
        <v>1055</v>
      </c>
      <c r="D29" s="542"/>
      <c r="E29" s="553"/>
      <c r="F29" s="553"/>
      <c r="G29" s="553"/>
      <c r="H29" s="553"/>
      <c r="I29" s="553"/>
      <c r="J29" s="553"/>
      <c r="K29" s="553"/>
      <c r="L29" s="553"/>
      <c r="M29" s="553"/>
      <c r="N29" s="553"/>
      <c r="O29" s="553"/>
      <c r="P29" s="553"/>
      <c r="Q29" s="554"/>
      <c r="S29" s="600"/>
      <c r="T29" s="595">
        <v>15</v>
      </c>
      <c r="U29" s="602">
        <v>0.03</v>
      </c>
      <c r="V29" s="596"/>
      <c r="W29" s="563"/>
      <c r="X29" s="597" t="s">
        <v>1056</v>
      </c>
      <c r="Y29" s="603">
        <f t="shared" si="1"/>
        <v>0.44999999999999996</v>
      </c>
      <c r="Z29" s="599" t="s">
        <v>954</v>
      </c>
    </row>
    <row r="30" spans="2:26" ht="23.25">
      <c r="B30" s="552"/>
      <c r="C30" s="541" t="s">
        <v>1057</v>
      </c>
      <c r="D30" s="542"/>
      <c r="E30" s="553"/>
      <c r="F30" s="553"/>
      <c r="G30" s="553"/>
      <c r="H30" s="553"/>
      <c r="I30" s="553"/>
      <c r="J30" s="553"/>
      <c r="K30" s="553"/>
      <c r="L30" s="553"/>
      <c r="M30" s="553"/>
      <c r="N30" s="553"/>
      <c r="O30" s="553"/>
      <c r="P30" s="553"/>
      <c r="Q30" s="554"/>
      <c r="S30" s="600"/>
      <c r="T30" s="602"/>
      <c r="U30" s="602">
        <v>0.2</v>
      </c>
      <c r="V30" s="596"/>
      <c r="W30" s="563"/>
      <c r="X30" s="597" t="s">
        <v>1058</v>
      </c>
      <c r="Y30" s="603">
        <f t="shared" si="1"/>
        <v>0.2</v>
      </c>
      <c r="Z30" s="599" t="s">
        <v>954</v>
      </c>
    </row>
    <row r="31" spans="2:26" ht="23.25">
      <c r="B31" s="604"/>
      <c r="C31" s="605" t="s">
        <v>1059</v>
      </c>
      <c r="D31" s="553"/>
      <c r="E31" s="553"/>
      <c r="F31" s="553"/>
      <c r="G31" s="553"/>
      <c r="H31" s="553"/>
      <c r="I31" s="553"/>
      <c r="J31" s="553"/>
      <c r="K31" s="553"/>
      <c r="L31" s="553"/>
      <c r="M31" s="553"/>
      <c r="N31" s="553"/>
      <c r="O31" s="553"/>
      <c r="P31" s="553"/>
      <c r="Q31" s="554"/>
      <c r="S31" s="544"/>
      <c r="T31" s="602"/>
      <c r="U31" s="602">
        <v>0.125</v>
      </c>
      <c r="V31" s="606"/>
      <c r="W31" s="563"/>
      <c r="X31" s="607" t="s">
        <v>1060</v>
      </c>
      <c r="Y31" s="603">
        <f t="shared" si="1"/>
        <v>0.125</v>
      </c>
      <c r="Z31" s="599" t="s">
        <v>954</v>
      </c>
    </row>
    <row r="32" spans="2:26" ht="21">
      <c r="B32" s="608"/>
      <c r="C32" s="609" t="s">
        <v>1061</v>
      </c>
      <c r="D32" s="609"/>
      <c r="E32" s="609"/>
      <c r="F32" s="609"/>
      <c r="G32" s="609"/>
      <c r="H32" s="609"/>
      <c r="I32" s="609"/>
      <c r="J32" s="609"/>
      <c r="K32" s="609"/>
      <c r="L32" s="609"/>
      <c r="M32" s="609"/>
      <c r="N32" s="609"/>
      <c r="O32" s="609"/>
      <c r="P32" s="609"/>
      <c r="Q32" s="610"/>
      <c r="S32" s="544"/>
      <c r="T32" s="545"/>
      <c r="U32" s="545"/>
      <c r="V32" s="545"/>
      <c r="W32" s="545"/>
      <c r="X32" s="545"/>
      <c r="Y32" s="545"/>
      <c r="Z32" s="546"/>
    </row>
    <row r="33" spans="19:26" ht="21">
      <c r="S33" s="544"/>
      <c r="T33" s="545"/>
      <c r="U33" s="545"/>
      <c r="V33" s="545"/>
      <c r="W33" s="545"/>
      <c r="X33" s="545"/>
      <c r="Y33" s="545"/>
      <c r="Z33" s="546"/>
    </row>
    <row r="34" spans="19:26" ht="21" customHeight="1" thickBot="1">
      <c r="S34" s="544"/>
      <c r="T34" s="655"/>
      <c r="U34" s="629" t="s">
        <v>1072</v>
      </c>
      <c r="V34" s="655"/>
      <c r="W34" s="655"/>
      <c r="X34" s="656"/>
      <c r="Y34" s="656"/>
      <c r="Z34" s="546"/>
    </row>
    <row r="35" spans="19:26" ht="22.5" thickTop="1" thickBot="1">
      <c r="S35" s="544"/>
      <c r="T35" s="657"/>
      <c r="U35" s="630" t="s">
        <v>999</v>
      </c>
      <c r="V35" s="631" t="s">
        <v>988</v>
      </c>
      <c r="W35" s="656"/>
      <c r="X35" s="658"/>
      <c r="Y35" s="658"/>
      <c r="Z35" s="546"/>
    </row>
    <row r="36" spans="19:26" ht="21.75" thickTop="1">
      <c r="S36" s="544"/>
      <c r="T36" s="657"/>
      <c r="U36" s="611" t="s">
        <v>989</v>
      </c>
      <c r="V36" s="612"/>
      <c r="W36" s="656"/>
      <c r="X36" s="658"/>
      <c r="Y36" s="658"/>
      <c r="Z36" s="546"/>
    </row>
    <row r="37" spans="19:26" ht="21">
      <c r="S37" s="544"/>
      <c r="T37" s="545"/>
      <c r="U37" s="545"/>
      <c r="V37" s="545"/>
      <c r="W37" s="545"/>
      <c r="X37" s="545"/>
      <c r="Y37" s="545"/>
      <c r="Z37" s="546"/>
    </row>
    <row r="38" spans="19:26" ht="21" customHeight="1">
      <c r="S38" s="600"/>
      <c r="T38" s="545"/>
      <c r="U38" s="545"/>
      <c r="V38" s="556" t="s">
        <v>1062</v>
      </c>
      <c r="W38" s="615" t="s">
        <v>952</v>
      </c>
      <c r="X38" s="545"/>
      <c r="Y38" s="545"/>
      <c r="Z38" s="546"/>
    </row>
    <row r="39" spans="19:26" ht="21">
      <c r="S39" s="600"/>
      <c r="T39" s="545"/>
      <c r="U39" s="545"/>
      <c r="V39" s="616" t="s">
        <v>1063</v>
      </c>
      <c r="W39" s="617" t="s">
        <v>1064</v>
      </c>
      <c r="X39" s="545"/>
      <c r="Y39" s="545"/>
      <c r="Z39" s="546"/>
    </row>
    <row r="40" spans="19:26" ht="21">
      <c r="S40" s="600"/>
      <c r="T40" s="545"/>
      <c r="U40" s="545"/>
      <c r="V40" s="616" t="s">
        <v>1065</v>
      </c>
      <c r="W40" s="563"/>
      <c r="X40" s="563"/>
      <c r="Y40" s="563"/>
      <c r="Z40" s="569"/>
    </row>
    <row r="41" spans="19:26" ht="21">
      <c r="S41" s="566"/>
      <c r="T41" s="545"/>
      <c r="U41" s="545"/>
      <c r="V41" s="545"/>
      <c r="W41" s="618" t="s">
        <v>1</v>
      </c>
      <c r="X41" s="619">
        <v>2</v>
      </c>
      <c r="Y41" s="620" t="s">
        <v>0</v>
      </c>
      <c r="Z41" s="621">
        <v>2</v>
      </c>
    </row>
    <row r="42" spans="19:26" ht="21">
      <c r="S42" s="566"/>
      <c r="T42" s="563"/>
      <c r="U42" s="613"/>
      <c r="V42" s="613"/>
      <c r="W42" s="613"/>
      <c r="X42" s="622" t="s">
        <v>1066</v>
      </c>
      <c r="Y42" s="613"/>
      <c r="Z42" s="614"/>
    </row>
    <row r="43" spans="19:26" ht="21">
      <c r="S43" s="623"/>
      <c r="T43" s="563"/>
      <c r="U43" s="563"/>
      <c r="V43" s="563"/>
      <c r="W43" s="563"/>
      <c r="X43" s="563"/>
      <c r="Y43" s="563"/>
      <c r="Z43" s="569"/>
    </row>
    <row r="44" spans="19:26" ht="21">
      <c r="S44" s="623" t="s">
        <v>1067</v>
      </c>
      <c r="T44" s="563"/>
      <c r="U44" s="563"/>
      <c r="V44" s="563"/>
      <c r="W44" s="563"/>
      <c r="X44" s="563"/>
      <c r="Y44" s="563"/>
      <c r="Z44" s="569"/>
    </row>
    <row r="45" spans="19:26" ht="21" customHeight="1">
      <c r="S45" s="623" t="s">
        <v>1068</v>
      </c>
      <c r="T45" s="563"/>
      <c r="U45" s="563"/>
      <c r="V45" s="563"/>
      <c r="W45" s="563"/>
      <c r="X45" s="563"/>
      <c r="Y45" s="563"/>
      <c r="Z45" s="569"/>
    </row>
    <row r="46" spans="19:26" ht="21">
      <c r="S46" s="566"/>
      <c r="T46" s="563"/>
      <c r="U46" s="563"/>
      <c r="V46" s="563"/>
      <c r="W46" s="563"/>
      <c r="X46" s="563"/>
      <c r="Y46" s="563"/>
      <c r="Z46" s="569"/>
    </row>
    <row r="47" spans="19:26" ht="21" customHeight="1">
      <c r="S47" s="1475" t="s">
        <v>1069</v>
      </c>
      <c r="T47" s="1476"/>
      <c r="U47" s="1476"/>
      <c r="V47" s="1476"/>
      <c r="W47" s="624" t="s">
        <v>1070</v>
      </c>
      <c r="X47" s="624"/>
      <c r="Y47" s="624"/>
      <c r="Z47" s="625"/>
    </row>
    <row r="48" spans="19:26" ht="21">
      <c r="S48" s="1475"/>
      <c r="T48" s="1476"/>
      <c r="U48" s="1476"/>
      <c r="V48" s="1476"/>
      <c r="W48" s="624" t="s">
        <v>83</v>
      </c>
      <c r="X48" s="624"/>
      <c r="Y48" s="624"/>
      <c r="Z48" s="625"/>
    </row>
    <row r="49" spans="19:27" ht="21" customHeight="1">
      <c r="S49" s="566"/>
      <c r="T49" s="563"/>
      <c r="U49" s="563"/>
      <c r="V49" s="563"/>
      <c r="W49" s="563"/>
      <c r="X49" s="563"/>
      <c r="Y49" s="563"/>
      <c r="Z49" s="569"/>
    </row>
    <row r="50" spans="19:27" ht="21">
      <c r="S50" s="591"/>
      <c r="T50" s="567"/>
      <c r="U50" s="567"/>
      <c r="V50" s="567"/>
      <c r="W50" s="567"/>
      <c r="X50" s="563"/>
      <c r="Y50" s="563"/>
      <c r="Z50" s="569"/>
    </row>
    <row r="51" spans="19:27" ht="21" customHeight="1">
      <c r="S51" s="566"/>
      <c r="T51" s="1477" t="s">
        <v>1071</v>
      </c>
      <c r="U51" s="1478"/>
      <c r="V51" s="1478"/>
      <c r="W51" s="1478"/>
      <c r="X51" s="1478"/>
      <c r="Y51" s="1479"/>
      <c r="Z51" s="569"/>
    </row>
    <row r="52" spans="19:27" ht="21">
      <c r="S52" s="566"/>
      <c r="T52" s="1480"/>
      <c r="U52" s="1481"/>
      <c r="V52" s="1481"/>
      <c r="W52" s="1481"/>
      <c r="X52" s="1481"/>
      <c r="Y52" s="1482"/>
      <c r="Z52" s="569"/>
    </row>
    <row r="53" spans="19:27" ht="21">
      <c r="S53" s="566"/>
      <c r="T53" s="1480"/>
      <c r="U53" s="1481"/>
      <c r="V53" s="1481"/>
      <c r="W53" s="1481"/>
      <c r="X53" s="1481"/>
      <c r="Y53" s="1482"/>
      <c r="Z53" s="569"/>
    </row>
    <row r="54" spans="19:27" ht="21">
      <c r="S54" s="566"/>
      <c r="T54" s="1483"/>
      <c r="U54" s="1484"/>
      <c r="V54" s="1484"/>
      <c r="W54" s="1484"/>
      <c r="X54" s="1484"/>
      <c r="Y54" s="1485"/>
      <c r="Z54" s="569"/>
    </row>
    <row r="55" spans="19:27" ht="21">
      <c r="S55" s="566"/>
      <c r="T55" s="563"/>
      <c r="U55" s="563"/>
      <c r="V55" s="563"/>
      <c r="W55" s="563"/>
      <c r="X55" s="563"/>
      <c r="Y55" s="563"/>
      <c r="Z55" s="569"/>
    </row>
    <row r="56" spans="19:27" ht="15.75" thickBot="1">
      <c r="S56" s="626">
        <v>12</v>
      </c>
      <c r="T56" s="627">
        <v>12</v>
      </c>
      <c r="U56" s="627">
        <v>12</v>
      </c>
      <c r="V56" s="627">
        <v>12</v>
      </c>
      <c r="W56" s="627">
        <v>12</v>
      </c>
      <c r="X56" s="627">
        <v>12</v>
      </c>
      <c r="Y56" s="627">
        <v>12</v>
      </c>
      <c r="Z56" s="628">
        <v>12</v>
      </c>
      <c r="AA56" s="519" t="s">
        <v>1010</v>
      </c>
    </row>
    <row r="57" spans="19:27" ht="15.75" customHeight="1">
      <c r="AA57" s="520" t="str">
        <f>ADDRESS(ROW(),COLUMN(),4)</f>
        <v>AA57</v>
      </c>
    </row>
    <row r="58" spans="19:27" ht="18.75" customHeight="1"/>
    <row r="59" spans="19:27" ht="18.75" customHeight="1"/>
  </sheetData>
  <mergeCells count="9">
    <mergeCell ref="S47:V48"/>
    <mergeCell ref="T51:Y54"/>
    <mergeCell ref="A2:Q3"/>
    <mergeCell ref="S7:V7"/>
    <mergeCell ref="T15:V15"/>
    <mergeCell ref="T16:V16"/>
    <mergeCell ref="T22:U22"/>
    <mergeCell ref="C24:C27"/>
    <mergeCell ref="T24:U24"/>
  </mergeCells>
  <hyperlinks>
    <hyperlink ref="D9" r:id="rId1" xr:uid="{00000000-0004-0000-0100-000000000000}"/>
    <hyperlink ref="D24" r:id="rId2" xr:uid="{00000000-0004-0000-0100-000001000000}"/>
    <hyperlink ref="D25" r:id="rId3" xr:uid="{00000000-0004-0000-0100-000002000000}"/>
    <hyperlink ref="D26" r:id="rId4" xr:uid="{00000000-0004-0000-0100-000003000000}"/>
    <hyperlink ref="D27" r:id="rId5" xr:uid="{00000000-0004-0000-0100-000004000000}"/>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611F-4324-4641-B613-085EBE597A2F}">
  <dimension ref="A1:W129"/>
  <sheetViews>
    <sheetView showZeros="0" zoomScaleNormal="100" workbookViewId="0">
      <selection activeCell="D22" sqref="D22"/>
    </sheetView>
  </sheetViews>
  <sheetFormatPr baseColWidth="10" defaultRowHeight="15"/>
  <cols>
    <col min="1" max="1" width="2.7109375" style="4" customWidth="1"/>
    <col min="2" max="3" width="12.7109375" style="4" customWidth="1"/>
    <col min="4" max="4" width="40.7109375" style="4" customWidth="1"/>
    <col min="5" max="8" width="12.7109375" style="4" customWidth="1"/>
    <col min="9" max="9" width="2.7109375" style="4" customWidth="1"/>
    <col min="10" max="10" width="4.7109375" style="4" customWidth="1"/>
    <col min="11" max="11" width="12.7109375" style="4" customWidth="1"/>
    <col min="12" max="12" width="40.7109375" style="4" customWidth="1"/>
    <col min="13" max="19" width="12.7109375" style="4" customWidth="1"/>
    <col min="21" max="21" width="12.7109375" customWidth="1"/>
    <col min="23" max="23" width="11.42578125" style="4"/>
  </cols>
  <sheetData>
    <row r="1" spans="1:23">
      <c r="A1" s="1420">
        <v>2</v>
      </c>
      <c r="B1" s="25">
        <v>12</v>
      </c>
      <c r="C1" s="25">
        <v>12</v>
      </c>
      <c r="D1" s="25">
        <v>40</v>
      </c>
      <c r="E1" s="25"/>
      <c r="F1" s="25"/>
      <c r="G1" s="25">
        <v>12</v>
      </c>
      <c r="H1" s="25">
        <v>12</v>
      </c>
      <c r="I1" s="22">
        <v>2</v>
      </c>
      <c r="J1" s="25">
        <v>12</v>
      </c>
      <c r="K1" s="25">
        <v>12</v>
      </c>
      <c r="L1" s="25">
        <v>40</v>
      </c>
      <c r="M1" s="25">
        <v>12</v>
      </c>
      <c r="N1" s="25">
        <v>12</v>
      </c>
      <c r="O1" s="25">
        <v>12</v>
      </c>
      <c r="P1" s="25">
        <v>12</v>
      </c>
      <c r="Q1" s="495" t="s">
        <v>970</v>
      </c>
      <c r="R1" s="19"/>
      <c r="S1" s="19"/>
      <c r="T1" s="19"/>
      <c r="U1" s="19"/>
      <c r="V1" s="19"/>
      <c r="W1" s="15"/>
    </row>
    <row r="2" spans="1:23">
      <c r="A2" s="19"/>
      <c r="B2" s="19"/>
      <c r="C2" s="19"/>
      <c r="D2" s="19"/>
      <c r="E2" s="19"/>
      <c r="F2" s="19"/>
      <c r="G2" s="19"/>
      <c r="H2" s="19"/>
      <c r="I2" s="19"/>
      <c r="J2" s="19"/>
      <c r="K2" s="19"/>
      <c r="L2" s="19"/>
      <c r="M2" s="19"/>
      <c r="N2" s="19"/>
      <c r="O2" s="19"/>
      <c r="P2" s="19"/>
      <c r="Q2" s="19"/>
      <c r="R2" s="19"/>
      <c r="S2" s="19"/>
      <c r="T2" s="19"/>
      <c r="U2" s="19"/>
      <c r="V2" s="19"/>
      <c r="W2" s="15"/>
    </row>
    <row r="3" spans="1:23" ht="15" customHeight="1">
      <c r="A3" s="15"/>
      <c r="B3" s="1631" t="s">
        <v>5994</v>
      </c>
      <c r="C3" s="1632"/>
      <c r="D3" s="1632"/>
      <c r="E3" s="1632"/>
      <c r="F3" s="1632"/>
      <c r="G3" s="1632"/>
      <c r="H3" s="1633"/>
      <c r="I3" s="1421"/>
      <c r="J3" s="1631" t="s">
        <v>465</v>
      </c>
      <c r="K3" s="1632"/>
      <c r="L3" s="1632"/>
      <c r="M3" s="1632"/>
      <c r="N3" s="1632"/>
      <c r="O3" s="1632"/>
      <c r="P3" s="1633"/>
      <c r="Q3" s="19"/>
      <c r="R3" s="19"/>
      <c r="S3" s="19"/>
      <c r="T3" s="19"/>
      <c r="U3" s="19"/>
      <c r="V3" s="19"/>
      <c r="W3" s="15"/>
    </row>
    <row r="4" spans="1:23" ht="15" customHeight="1">
      <c r="A4" s="15"/>
      <c r="B4" s="1634"/>
      <c r="C4" s="1635"/>
      <c r="D4" s="1635"/>
      <c r="E4" s="1635"/>
      <c r="F4" s="1635"/>
      <c r="G4" s="1635"/>
      <c r="H4" s="1636"/>
      <c r="I4" s="1421"/>
      <c r="J4" s="1634"/>
      <c r="K4" s="1635"/>
      <c r="L4" s="1635"/>
      <c r="M4" s="1635"/>
      <c r="N4" s="1635"/>
      <c r="O4" s="1635"/>
      <c r="P4" s="1636"/>
      <c r="Q4" s="19"/>
      <c r="R4" s="19"/>
      <c r="S4" s="19"/>
      <c r="T4" s="19"/>
      <c r="U4" s="19"/>
      <c r="V4" s="19"/>
      <c r="W4" s="15"/>
    </row>
    <row r="5" spans="1:23" ht="15.75" thickBot="1">
      <c r="A5" s="15"/>
      <c r="B5" s="19"/>
      <c r="C5" s="19"/>
      <c r="D5" s="19"/>
      <c r="E5" s="19"/>
      <c r="F5" s="19"/>
      <c r="G5" s="19"/>
      <c r="H5" s="19"/>
      <c r="I5" s="15"/>
      <c r="J5" s="19"/>
      <c r="K5" s="19"/>
      <c r="L5" s="19"/>
      <c r="M5" s="19"/>
      <c r="N5" s="19"/>
      <c r="O5" s="19"/>
      <c r="P5" s="19"/>
      <c r="Q5" s="19"/>
      <c r="R5" s="19"/>
      <c r="S5" s="19"/>
      <c r="T5" s="19"/>
      <c r="U5" s="19"/>
      <c r="V5" s="19"/>
      <c r="W5" s="15"/>
    </row>
    <row r="6" spans="1:23" ht="18.75">
      <c r="A6" s="1234" t="s">
        <v>13</v>
      </c>
      <c r="B6" s="1627" t="s">
        <v>968</v>
      </c>
      <c r="C6" s="1575"/>
      <c r="D6" s="1575"/>
      <c r="E6" s="1575"/>
      <c r="F6" s="1575"/>
      <c r="G6" s="1575"/>
      <c r="H6" s="1578" t="s">
        <v>11</v>
      </c>
      <c r="I6" s="1235" t="s">
        <v>13</v>
      </c>
      <c r="J6" s="1630" t="str">
        <f>B6</f>
        <v xml:space="preserve">SAISISSEZ LE NOM DE LA RECETTE </v>
      </c>
      <c r="K6" s="1581"/>
      <c r="L6" s="1581"/>
      <c r="M6" s="1581"/>
      <c r="N6" s="1236"/>
      <c r="O6" s="1236"/>
      <c r="P6" s="1582" t="str">
        <f>H6</f>
        <v>N°1</v>
      </c>
      <c r="Q6" s="19"/>
      <c r="R6" s="1584" t="s">
        <v>956</v>
      </c>
      <c r="S6" s="1585"/>
      <c r="T6" s="1586"/>
      <c r="U6" s="19"/>
      <c r="V6" s="19"/>
      <c r="W6" s="15"/>
    </row>
    <row r="7" spans="1:23" ht="18.75">
      <c r="A7" s="1620" t="s">
        <v>969</v>
      </c>
      <c r="B7" s="1628"/>
      <c r="C7" s="1577"/>
      <c r="D7" s="1577"/>
      <c r="E7" s="1577"/>
      <c r="F7" s="1577"/>
      <c r="G7" s="1577"/>
      <c r="H7" s="1629"/>
      <c r="I7" s="1622" t="str">
        <f>A7</f>
        <v>CETTE RECETTE EST A CLASSER DANS QUELLE FAMILLE</v>
      </c>
      <c r="J7" s="1623"/>
      <c r="K7" s="1567"/>
      <c r="L7" s="1567"/>
      <c r="M7" s="1567"/>
      <c r="N7" s="1237"/>
      <c r="O7" s="1237"/>
      <c r="P7" s="1583"/>
      <c r="Q7" s="19"/>
      <c r="R7" s="1587"/>
      <c r="S7" s="1588"/>
      <c r="T7" s="1589"/>
      <c r="U7" s="19"/>
      <c r="V7" s="19"/>
      <c r="W7" s="15"/>
    </row>
    <row r="8" spans="1:23" ht="18.75">
      <c r="A8" s="1620"/>
      <c r="B8" s="1628"/>
      <c r="C8" s="1577"/>
      <c r="D8" s="1577"/>
      <c r="E8" s="1577"/>
      <c r="F8" s="1577"/>
      <c r="G8" s="1577"/>
      <c r="H8" s="1629"/>
      <c r="I8" s="1622"/>
      <c r="J8" s="1623" t="str">
        <f>B9</f>
        <v>FICHE A LA PORTION avec % 40 lignes saisie en Kg</v>
      </c>
      <c r="K8" s="1567"/>
      <c r="L8" s="1567"/>
      <c r="M8" s="1567"/>
      <c r="N8" s="1567"/>
      <c r="O8" s="1567"/>
      <c r="P8" s="1568"/>
      <c r="Q8" s="19"/>
      <c r="R8" s="1587"/>
      <c r="S8" s="1588"/>
      <c r="T8" s="1589"/>
      <c r="U8" s="19"/>
      <c r="V8" s="19"/>
      <c r="W8" s="15"/>
    </row>
    <row r="9" spans="1:23" ht="18.75">
      <c r="A9" s="1620"/>
      <c r="B9" s="1624" t="s">
        <v>5973</v>
      </c>
      <c r="C9" s="1625"/>
      <c r="D9" s="1625"/>
      <c r="E9" s="1625"/>
      <c r="F9" s="1625"/>
      <c r="G9" s="1625"/>
      <c r="H9" s="1625"/>
      <c r="I9" s="1622"/>
      <c r="J9" s="1626" t="str">
        <f>B12</f>
        <v>⑧ AUTEUR  : ?</v>
      </c>
      <c r="K9" s="1553"/>
      <c r="L9" s="1553"/>
      <c r="M9" s="1553"/>
      <c r="N9" s="1553"/>
      <c r="O9" s="1553"/>
      <c r="P9" s="1554"/>
      <c r="Q9" s="19"/>
      <c r="R9" s="1612" t="s">
        <v>5974</v>
      </c>
      <c r="S9" s="1613"/>
      <c r="T9" s="1614"/>
      <c r="U9" s="19"/>
      <c r="V9" s="19"/>
      <c r="W9" s="15"/>
    </row>
    <row r="10" spans="1:23" ht="18.75">
      <c r="A10" s="1620"/>
      <c r="B10" s="1615" t="s">
        <v>976</v>
      </c>
      <c r="C10" s="1616"/>
      <c r="D10" s="1616"/>
      <c r="E10" s="1616"/>
      <c r="F10" s="1616"/>
      <c r="G10" s="1616"/>
      <c r="H10" s="1616"/>
      <c r="I10" s="1622"/>
      <c r="J10" s="1238"/>
      <c r="K10" s="1239" t="s">
        <v>1</v>
      </c>
      <c r="L10" s="1240">
        <v>2</v>
      </c>
      <c r="M10" s="1241"/>
      <c r="N10" s="1241"/>
      <c r="O10" s="1241" t="s">
        <v>0</v>
      </c>
      <c r="P10" s="1242">
        <v>2</v>
      </c>
      <c r="Q10" s="19"/>
      <c r="R10" s="1612"/>
      <c r="S10" s="1613"/>
      <c r="T10" s="1614"/>
      <c r="U10" s="19"/>
      <c r="V10" s="19"/>
      <c r="W10" s="15"/>
    </row>
    <row r="11" spans="1:23" ht="18.75">
      <c r="A11" s="1620"/>
      <c r="B11" s="1615"/>
      <c r="C11" s="1616"/>
      <c r="D11" s="1616"/>
      <c r="E11" s="1616"/>
      <c r="F11" s="1616"/>
      <c r="G11" s="1616"/>
      <c r="H11" s="1616"/>
      <c r="I11" s="1622"/>
      <c r="J11" s="1243"/>
      <c r="K11" s="1244"/>
      <c r="L11" s="1244"/>
      <c r="M11" s="1052"/>
      <c r="N11" s="1052"/>
      <c r="O11" s="1052"/>
      <c r="P11" s="1245"/>
      <c r="Q11" s="19"/>
      <c r="R11" s="1617" t="s">
        <v>61</v>
      </c>
      <c r="S11" s="1618"/>
      <c r="T11" s="1619"/>
      <c r="U11" s="19"/>
      <c r="V11" s="19"/>
      <c r="W11" s="15"/>
    </row>
    <row r="12" spans="1:23" ht="18.75">
      <c r="A12" s="1620"/>
      <c r="B12" s="1608" t="s">
        <v>977</v>
      </c>
      <c r="C12" s="1609"/>
      <c r="D12" s="1609"/>
      <c r="E12" s="1609"/>
      <c r="F12" s="1609"/>
      <c r="G12" s="1609"/>
      <c r="H12" s="1609"/>
      <c r="I12" s="1622"/>
      <c r="J12" s="1246">
        <v>0</v>
      </c>
      <c r="K12" s="1244"/>
      <c r="L12" s="1244"/>
      <c r="M12" s="1052"/>
      <c r="N12" s="1052"/>
      <c r="O12" s="1052"/>
      <c r="P12" s="1247"/>
      <c r="Q12" s="19"/>
      <c r="R12" s="1596" t="s">
        <v>56</v>
      </c>
      <c r="S12" s="1597"/>
      <c r="T12" s="1598"/>
      <c r="U12" s="19"/>
      <c r="V12" s="19"/>
      <c r="W12" s="15"/>
    </row>
    <row r="13" spans="1:23" ht="18.75">
      <c r="A13" s="1620"/>
      <c r="B13" s="1248" t="s">
        <v>5975</v>
      </c>
      <c r="C13" s="1249"/>
      <c r="D13" s="1250"/>
      <c r="E13" s="1546" t="s">
        <v>973</v>
      </c>
      <c r="F13" s="1546"/>
      <c r="G13" s="1610">
        <v>10</v>
      </c>
      <c r="H13" s="1611" t="str">
        <f>C14</f>
        <v>Portions</v>
      </c>
      <c r="I13" s="1622"/>
      <c r="J13" s="1246">
        <v>0</v>
      </c>
      <c r="K13" s="1244"/>
      <c r="L13" s="1244"/>
      <c r="M13" s="1052"/>
      <c r="N13" s="1052"/>
      <c r="O13" s="1052"/>
      <c r="P13" s="1247"/>
      <c r="Q13" s="19"/>
      <c r="R13" s="1596" t="s">
        <v>959</v>
      </c>
      <c r="S13" s="1597"/>
      <c r="T13" s="1598"/>
      <c r="U13" s="19"/>
      <c r="V13" s="19"/>
      <c r="W13" s="15"/>
    </row>
    <row r="14" spans="1:23" ht="18.75">
      <c r="A14" s="1620"/>
      <c r="B14" s="1251">
        <v>50</v>
      </c>
      <c r="C14" s="1252" t="s">
        <v>5976</v>
      </c>
      <c r="D14" s="1250"/>
      <c r="E14" s="1546"/>
      <c r="F14" s="1546"/>
      <c r="G14" s="1610"/>
      <c r="H14" s="1611"/>
      <c r="I14" s="1622"/>
      <c r="J14" s="1253">
        <v>0</v>
      </c>
      <c r="K14" s="1254" t="s">
        <v>10</v>
      </c>
      <c r="L14" s="1255"/>
      <c r="M14" s="1255"/>
      <c r="N14" s="1255"/>
      <c r="O14" s="1255"/>
      <c r="P14" s="1256"/>
      <c r="Q14" s="19"/>
      <c r="R14" s="1596" t="s">
        <v>963</v>
      </c>
      <c r="S14" s="1597"/>
      <c r="T14" s="1598"/>
      <c r="U14" s="19"/>
      <c r="V14" s="19"/>
      <c r="W14" s="15"/>
    </row>
    <row r="15" spans="1:23" ht="15.75">
      <c r="A15" s="1620"/>
      <c r="B15" s="1257">
        <f>C58</f>
        <v>2.1</v>
      </c>
      <c r="C15" s="495" t="s">
        <v>57</v>
      </c>
      <c r="D15" s="1258"/>
      <c r="E15" s="1258"/>
      <c r="F15" s="1258"/>
      <c r="G15" s="1259" t="s">
        <v>974</v>
      </c>
      <c r="H15" s="1260">
        <v>100</v>
      </c>
      <c r="I15" s="1622"/>
      <c r="J15" s="1261">
        <v>0</v>
      </c>
      <c r="K15" s="1262" t="s">
        <v>1001</v>
      </c>
      <c r="L15" s="1262"/>
      <c r="M15" s="1262"/>
      <c r="N15" s="1262"/>
      <c r="O15" s="1262"/>
      <c r="P15" s="1263"/>
      <c r="Q15" s="19"/>
      <c r="R15" s="1599" t="s">
        <v>957</v>
      </c>
      <c r="S15" s="1600"/>
      <c r="T15" s="1601"/>
      <c r="U15" s="19"/>
      <c r="V15" s="19"/>
      <c r="W15" s="15"/>
    </row>
    <row r="16" spans="1:23" ht="19.5" thickBot="1">
      <c r="A16" s="1620"/>
      <c r="B16" s="1264">
        <f>(B15/B14)*1000</f>
        <v>42</v>
      </c>
      <c r="C16" s="1265" t="s">
        <v>55</v>
      </c>
      <c r="D16" s="1266"/>
      <c r="E16" s="1266"/>
      <c r="F16" s="1266"/>
      <c r="G16" s="1267" t="s">
        <v>1016</v>
      </c>
      <c r="H16" s="1268">
        <f>(H15*G13)/1000</f>
        <v>1</v>
      </c>
      <c r="I16" s="1622"/>
      <c r="J16" s="1269" t="str">
        <f>IF(ISBLANK(K16),"",LARGE(J14:J15,1)+1)</f>
        <v/>
      </c>
      <c r="K16" s="1262"/>
      <c r="L16" s="1262" t="s">
        <v>1002</v>
      </c>
      <c r="M16" s="1262"/>
      <c r="N16" s="1262"/>
      <c r="O16" s="1262"/>
      <c r="P16" s="1263"/>
      <c r="Q16" s="19"/>
      <c r="R16" s="1599" t="s">
        <v>958</v>
      </c>
      <c r="S16" s="1600"/>
      <c r="T16" s="1601"/>
      <c r="U16" s="19"/>
      <c r="V16" s="19"/>
      <c r="W16" s="15"/>
    </row>
    <row r="17" spans="1:23" ht="15.75">
      <c r="A17" s="1621"/>
      <c r="B17" s="1271" t="s">
        <v>955</v>
      </c>
      <c r="C17" s="1271" t="s">
        <v>59</v>
      </c>
      <c r="D17" s="1271" t="s">
        <v>53</v>
      </c>
      <c r="E17" s="1272" t="s">
        <v>9</v>
      </c>
      <c r="F17" s="1273" t="s">
        <v>960</v>
      </c>
      <c r="G17" s="1274" t="s">
        <v>52</v>
      </c>
      <c r="H17" s="1275" t="s">
        <v>5</v>
      </c>
      <c r="I17" s="1622"/>
      <c r="J17" s="1269" t="str">
        <f>IF(ISBLANK(K17),"",LARGE(J14:J16,1)+1)</f>
        <v/>
      </c>
      <c r="K17" s="1262"/>
      <c r="L17" s="1262"/>
      <c r="M17" s="1262"/>
      <c r="N17" s="1262"/>
      <c r="O17" s="1262"/>
      <c r="P17" s="1263"/>
      <c r="Q17" s="19"/>
      <c r="R17" s="497" t="s">
        <v>955</v>
      </c>
      <c r="S17" s="496" t="s">
        <v>59</v>
      </c>
      <c r="T17" s="498" t="s">
        <v>960</v>
      </c>
      <c r="U17" s="19"/>
      <c r="V17" s="19"/>
      <c r="W17" s="15"/>
    </row>
    <row r="18" spans="1:23" ht="18.75">
      <c r="A18" s="1621"/>
      <c r="B18" s="1276"/>
      <c r="C18" s="1277">
        <v>2</v>
      </c>
      <c r="D18" s="1278" t="s">
        <v>5765</v>
      </c>
      <c r="E18" s="1279" t="str">
        <f>IF(C58&lt;=0,0,IF(ISTEXT(B18),B18,IF(ISBLANK(B18),"",(B18/C58)*H16)))</f>
        <v/>
      </c>
      <c r="F18" s="1280"/>
      <c r="G18" s="1281">
        <f>IF(E18&lt;=0,0,IF(ISBLANK(C18),0,IF(ISBLANK(B18),C18/C58*H16,(C18*B18)/C58*H16)))</f>
        <v>0.95238095238095233</v>
      </c>
      <c r="H18" s="1282">
        <f>IF(ISBLANK(C18),"",G18/H16)</f>
        <v>0.95238095238095233</v>
      </c>
      <c r="I18" s="1622"/>
      <c r="J18" s="1269">
        <f>IF(ISBLANK(K18),"",LARGE(J14:J17,1)+1)</f>
        <v>1</v>
      </c>
      <c r="K18" s="1262" t="s">
        <v>466</v>
      </c>
      <c r="L18" s="1262"/>
      <c r="M18" s="1262"/>
      <c r="N18" s="1262"/>
      <c r="O18" s="1262"/>
      <c r="P18" s="1263"/>
      <c r="Q18" s="19"/>
      <c r="R18" s="1283">
        <v>3</v>
      </c>
      <c r="S18" s="493"/>
      <c r="T18" s="1284" t="s">
        <v>14</v>
      </c>
      <c r="U18" s="19"/>
      <c r="V18" s="19"/>
      <c r="W18" s="15"/>
    </row>
    <row r="19" spans="1:23" ht="18.75">
      <c r="A19" s="1621"/>
      <c r="B19" s="1285">
        <v>2</v>
      </c>
      <c r="C19" s="1286">
        <v>0.05</v>
      </c>
      <c r="D19" s="1287"/>
      <c r="E19" s="1288">
        <f>IF(C58&lt;=0,0,IF(ISTEXT(B19),B19,IF(ISBLANK(B19),"",(B19/C58)*H16)))</f>
        <v>0.95238095238095233</v>
      </c>
      <c r="F19" s="1289" t="s">
        <v>5977</v>
      </c>
      <c r="G19" s="1290">
        <f>IF(E19&lt;=0,0,IF(ISBLANK(C19),0,IF(ISBLANK(B19),C19/C58*H16,(C19*B19)/C58*H16)))</f>
        <v>4.7619047619047616E-2</v>
      </c>
      <c r="H19" s="1282">
        <f>IF(ISBLANK(C19),"",G19/H16)</f>
        <v>4.7619047619047616E-2</v>
      </c>
      <c r="I19" s="1622"/>
      <c r="J19" s="1269">
        <f>IF(ISBLANK(K19),"",LARGE(J14:J18,1)+1)</f>
        <v>2</v>
      </c>
      <c r="K19" s="1262" t="s">
        <v>467</v>
      </c>
      <c r="L19" s="1262"/>
      <c r="M19" s="1262"/>
      <c r="N19" s="1262"/>
      <c r="O19" s="1262"/>
      <c r="P19" s="1263"/>
      <c r="Q19" s="19"/>
      <c r="R19" s="1291"/>
      <c r="S19" s="494">
        <v>0.15</v>
      </c>
      <c r="T19" s="1292" t="s">
        <v>7</v>
      </c>
      <c r="U19" s="19"/>
      <c r="V19" s="19"/>
      <c r="W19" s="15"/>
    </row>
    <row r="20" spans="1:23" ht="18.75">
      <c r="A20" s="1621"/>
      <c r="B20" s="1285"/>
      <c r="C20" s="1286"/>
      <c r="D20" s="1287"/>
      <c r="E20" s="1288" t="str">
        <f>IF(C58&lt;=0,0,IF(ISTEXT(B20),B20,IF(ISBLANK(B20),"",(B20/C58)*H16)))</f>
        <v/>
      </c>
      <c r="F20" s="1289"/>
      <c r="G20" s="1290">
        <f>IF(E20&lt;=0,0,IF(ISBLANK(C20),0,IF(ISBLANK(B20),C20/C58*H16,(C20*B20)/C58*H16)))</f>
        <v>0</v>
      </c>
      <c r="H20" s="1282" t="str">
        <f>IF(ISBLANK(C20),"",G20/H16)</f>
        <v/>
      </c>
      <c r="I20" s="1622"/>
      <c r="J20" s="1269" t="str">
        <f>IF(ISBLANK(K20),"",LARGE(J14:J19,1)+1)</f>
        <v/>
      </c>
      <c r="K20" s="1262"/>
      <c r="L20" s="1262"/>
      <c r="M20" s="1262"/>
      <c r="N20" s="1262"/>
      <c r="O20" s="1262"/>
      <c r="P20" s="1263"/>
      <c r="Q20" s="19"/>
      <c r="R20" s="1602" t="s">
        <v>971</v>
      </c>
      <c r="S20" s="1603"/>
      <c r="T20" s="1604"/>
      <c r="U20" s="19"/>
      <c r="V20" s="19"/>
      <c r="W20" s="15"/>
    </row>
    <row r="21" spans="1:23" ht="18.75">
      <c r="A21" s="1621"/>
      <c r="B21" s="1285"/>
      <c r="C21" s="1286"/>
      <c r="D21" s="1287"/>
      <c r="E21" s="1288" t="str">
        <f>IF(C58&lt;=0,0,IF(ISTEXT(B21),B21,IF(ISBLANK(B21),"",(B21/C58)*H16)))</f>
        <v/>
      </c>
      <c r="F21" s="1289"/>
      <c r="G21" s="1290">
        <f>IF(E21&lt;=0,0,IF(ISBLANK(C21),0,IF(ISBLANK(B21),C21/C58*H16,(C21*B21)/C58*H16)))</f>
        <v>0</v>
      </c>
      <c r="H21" s="1282" t="str">
        <f>IF(ISBLANK(C21),"",G21/H16)</f>
        <v/>
      </c>
      <c r="I21" s="1622"/>
      <c r="J21" s="1269" t="str">
        <f>IF(ISBLANK(K21),"",LARGE(J14:J20,1)+1)</f>
        <v/>
      </c>
      <c r="K21" s="1262"/>
      <c r="L21" s="1262"/>
      <c r="M21" s="1262"/>
      <c r="N21" s="1262"/>
      <c r="O21" s="1262"/>
      <c r="P21" s="1263"/>
      <c r="Q21" s="19"/>
      <c r="R21" s="1602"/>
      <c r="S21" s="1603"/>
      <c r="T21" s="1604"/>
      <c r="U21" s="19"/>
      <c r="V21" s="19"/>
      <c r="W21" s="15"/>
    </row>
    <row r="22" spans="1:23" ht="18.75">
      <c r="A22" s="1621"/>
      <c r="B22" s="1285"/>
      <c r="C22" s="1286"/>
      <c r="D22" s="1287"/>
      <c r="E22" s="1288" t="str">
        <f>IF(C58&lt;=0,0,IF(ISTEXT(B22),B22,IF(ISBLANK(B22),"",(B22/C58)*H16)))</f>
        <v/>
      </c>
      <c r="F22" s="1289"/>
      <c r="G22" s="1290">
        <f>IF(E22&lt;=0,0,IF(ISBLANK(C22),0,IF(ISBLANK(B22),C22/C58*H16,(C22*B22)/C58*H16)))</f>
        <v>0</v>
      </c>
      <c r="H22" s="1282" t="str">
        <f>IF(ISBLANK(C22),"",G22/H16)</f>
        <v/>
      </c>
      <c r="I22" s="1622"/>
      <c r="J22" s="1269" t="str">
        <f>IF(ISBLANK(K22),"",LARGE(J14:J21,1)+1)</f>
        <v/>
      </c>
      <c r="K22" s="1262"/>
      <c r="L22" s="1262"/>
      <c r="M22" s="1262"/>
      <c r="N22" s="1262"/>
      <c r="O22" s="1262"/>
      <c r="P22" s="1263"/>
      <c r="Q22" s="19"/>
      <c r="R22" s="1605" t="s">
        <v>972</v>
      </c>
      <c r="S22" s="1606"/>
      <c r="T22" s="1607"/>
      <c r="U22" s="19"/>
      <c r="V22" s="19"/>
      <c r="W22" s="15"/>
    </row>
    <row r="23" spans="1:23" ht="18.75">
      <c r="A23" s="1621"/>
      <c r="B23" s="1285"/>
      <c r="C23" s="1286"/>
      <c r="D23" s="1287"/>
      <c r="E23" s="1288" t="str">
        <f>IF(C58&lt;=0,0,IF(ISTEXT(B23),B23,IF(ISBLANK(B23),"",(B23/C58)*H16)))</f>
        <v/>
      </c>
      <c r="F23" s="1289"/>
      <c r="G23" s="1290">
        <f>IF(E23&lt;=0,0,IF(ISBLANK(C23),0,IF(ISBLANK(B23),C23/C58*H16,(C23*B23)/C58*H16)))</f>
        <v>0</v>
      </c>
      <c r="H23" s="1282" t="str">
        <f>IF(ISBLANK(C23),"",G23/H16)</f>
        <v/>
      </c>
      <c r="I23" s="1622"/>
      <c r="J23" s="1269" t="str">
        <f>IF(ISBLANK(K23),"",LARGE(J14:J22,1)+1)</f>
        <v/>
      </c>
      <c r="K23" s="1262"/>
      <c r="L23" s="1262"/>
      <c r="M23" s="1262"/>
      <c r="N23" s="1262"/>
      <c r="O23" s="1262"/>
      <c r="P23" s="1263"/>
      <c r="Q23" s="19"/>
      <c r="R23" s="1602" t="s">
        <v>1015</v>
      </c>
      <c r="S23" s="1603"/>
      <c r="T23" s="1604"/>
      <c r="U23" s="19"/>
      <c r="V23" s="19"/>
      <c r="W23" s="15"/>
    </row>
    <row r="24" spans="1:23" ht="18.75">
      <c r="A24" s="1621"/>
      <c r="B24" s="1285"/>
      <c r="C24" s="1286"/>
      <c r="D24" s="1287"/>
      <c r="E24" s="1288" t="str">
        <f>IF(C58&lt;=0,0,IF(ISTEXT(B24),B24,IF(ISBLANK(B24),"",(B24/C58)*H16)))</f>
        <v/>
      </c>
      <c r="F24" s="1289"/>
      <c r="G24" s="1290">
        <f>IF(E24&lt;=0,0,IF(ISBLANK(C24),0,IF(ISBLANK(B24),C24/C58*H16,(C24*B24)/C58*H16)))</f>
        <v>0</v>
      </c>
      <c r="H24" s="1282" t="str">
        <f>IF(ISBLANK(C24),"",G24/H16)</f>
        <v/>
      </c>
      <c r="I24" s="1622"/>
      <c r="J24" s="1269">
        <f>IF(ISBLANK(K24),"",LARGE(J14:J23,1)+1)</f>
        <v>3</v>
      </c>
      <c r="K24" s="1262" t="s">
        <v>985</v>
      </c>
      <c r="L24" s="1262"/>
      <c r="M24" s="1262"/>
      <c r="N24" s="1262"/>
      <c r="O24" s="1262"/>
      <c r="P24" s="1263"/>
      <c r="Q24" s="19"/>
      <c r="R24" s="1602"/>
      <c r="S24" s="1603"/>
      <c r="T24" s="1604"/>
      <c r="U24" s="19"/>
      <c r="V24" s="19"/>
      <c r="W24" s="15"/>
    </row>
    <row r="25" spans="1:23" ht="18.75">
      <c r="A25" s="1621"/>
      <c r="B25" s="1285"/>
      <c r="C25" s="1286"/>
      <c r="D25" s="1287"/>
      <c r="E25" s="1288" t="str">
        <f>IF(C58&lt;=0,0,IF(ISTEXT(B25),B25,IF(ISBLANK(B25),"",(B25/C58)*H16)))</f>
        <v/>
      </c>
      <c r="F25" s="1289"/>
      <c r="G25" s="1290">
        <f>IF(E25&lt;=0,0,IF(ISBLANK(C25),0,IF(ISBLANK(B25),C25/C58*H16,(C25*B25)/C58*H16)))</f>
        <v>0</v>
      </c>
      <c r="H25" s="1282" t="str">
        <f>IF(ISBLANK(C25),"",G25/H16)</f>
        <v/>
      </c>
      <c r="I25" s="1622"/>
      <c r="J25" s="1269">
        <f>IF(ISBLANK(K25),"",LARGE(J14:J24,1)+1)</f>
        <v>4</v>
      </c>
      <c r="K25" s="1262" t="s">
        <v>986</v>
      </c>
      <c r="L25" s="1262"/>
      <c r="M25" s="1262"/>
      <c r="N25" s="1262"/>
      <c r="O25" s="1262"/>
      <c r="P25" s="1263"/>
      <c r="Q25" s="19"/>
      <c r="R25" s="1590" t="s">
        <v>1017</v>
      </c>
      <c r="S25" s="1591"/>
      <c r="T25" s="1592"/>
      <c r="U25" s="19"/>
      <c r="V25" s="19"/>
      <c r="W25" s="15"/>
    </row>
    <row r="26" spans="1:23" ht="18.75">
      <c r="A26" s="1621"/>
      <c r="B26" s="1285"/>
      <c r="C26" s="1286"/>
      <c r="D26" s="1287"/>
      <c r="E26" s="1288" t="str">
        <f>IF(C58&lt;=0,0,IF(ISTEXT(B26),B26,IF(ISBLANK(B26),"",(B26/C58)*H16)))</f>
        <v/>
      </c>
      <c r="F26" s="1289"/>
      <c r="G26" s="1290">
        <f>IF(E26&lt;=0,0,IF(ISBLANK(C26),0,IF(ISBLANK(B26),C26/C58*H16,(C26*B26)/C58*H16)))</f>
        <v>0</v>
      </c>
      <c r="H26" s="1282" t="str">
        <f>IF(ISBLANK(C26),"",G26/H16)</f>
        <v/>
      </c>
      <c r="I26" s="1622"/>
      <c r="J26" s="1269">
        <f>IF(ISBLANK(K26),"",LARGE(J14:J25,1)+1)</f>
        <v>5</v>
      </c>
      <c r="K26" s="1262" t="s">
        <v>1018</v>
      </c>
      <c r="L26" s="1262"/>
      <c r="M26" s="1262"/>
      <c r="N26" s="1262"/>
      <c r="O26" s="1262"/>
      <c r="P26" s="1263"/>
      <c r="Q26" s="19"/>
      <c r="R26" s="1590"/>
      <c r="S26" s="1591"/>
      <c r="T26" s="1592"/>
      <c r="U26" s="19"/>
      <c r="V26" s="19"/>
      <c r="W26" s="15"/>
    </row>
    <row r="27" spans="1:23" ht="18.75">
      <c r="A27" s="1621"/>
      <c r="B27" s="1285"/>
      <c r="C27" s="1286"/>
      <c r="D27" s="1287"/>
      <c r="E27" s="1288" t="str">
        <f>IF(C58&lt;=0,0,IF(ISTEXT(B27),B27,IF(ISBLANK(B27),"",(B27/C58)*H16)))</f>
        <v/>
      </c>
      <c r="F27" s="1289"/>
      <c r="G27" s="1290">
        <f>IF(E27&lt;=0,0,IF(ISBLANK(C27),0,IF(ISBLANK(B27),C27/C58*H16,(C27*B27)/C58*H16)))</f>
        <v>0</v>
      </c>
      <c r="H27" s="1282" t="str">
        <f>IF(ISBLANK(C27),"",G27/H16)</f>
        <v/>
      </c>
      <c r="I27" s="1622"/>
      <c r="J27" s="1269" t="str">
        <f>IF(ISBLANK(K27),"",LARGE(J14:J26,1)+1)</f>
        <v/>
      </c>
      <c r="K27" s="1262"/>
      <c r="L27" s="1262" t="s">
        <v>987</v>
      </c>
      <c r="M27" s="1262"/>
      <c r="N27" s="1262"/>
      <c r="O27" s="1262"/>
      <c r="P27" s="1263"/>
      <c r="Q27" s="19"/>
      <c r="R27" s="1593" t="s">
        <v>975</v>
      </c>
      <c r="S27" s="1594"/>
      <c r="T27" s="1595"/>
      <c r="U27" s="19"/>
      <c r="V27" s="19"/>
      <c r="W27" s="15"/>
    </row>
    <row r="28" spans="1:23" ht="18.75">
      <c r="A28" s="1621"/>
      <c r="B28" s="1285"/>
      <c r="C28" s="1286"/>
      <c r="D28" s="1287"/>
      <c r="E28" s="1288" t="str">
        <f>IF(C58&lt;=0,0,IF(ISTEXT(B28),B28,IF(ISBLANK(B28),"",(B28/C58)*H16)))</f>
        <v/>
      </c>
      <c r="F28" s="1289"/>
      <c r="G28" s="1290">
        <f>IF(E28&lt;=0,0,IF(ISBLANK(C28),0,IF(ISBLANK(B28),C28/C58*H16,(C28*B28)/C58*H16)))</f>
        <v>0</v>
      </c>
      <c r="H28" s="1282" t="str">
        <f>IF(ISBLANK(C28),"",G28/H16)</f>
        <v/>
      </c>
      <c r="I28" s="1622"/>
      <c r="J28" s="1269" t="str">
        <f>IF(ISBLANK(K28),"",LARGE(J14:J27,1)+1)</f>
        <v/>
      </c>
      <c r="K28" s="1262"/>
      <c r="L28" s="1262" t="s">
        <v>1019</v>
      </c>
      <c r="M28" s="1262"/>
      <c r="N28" s="1262"/>
      <c r="O28" s="1262"/>
      <c r="P28" s="1263"/>
      <c r="Q28" s="19"/>
      <c r="R28" s="1593"/>
      <c r="S28" s="1594"/>
      <c r="T28" s="1595"/>
      <c r="U28" s="19"/>
      <c r="V28" s="19"/>
      <c r="W28" s="15"/>
    </row>
    <row r="29" spans="1:23" ht="19.5" thickBot="1">
      <c r="A29" s="1621"/>
      <c r="B29" s="1285"/>
      <c r="C29" s="1286"/>
      <c r="D29" s="1287"/>
      <c r="E29" s="1288" t="str">
        <f>IF(C58&lt;=0,0,IF(ISTEXT(B29),B29,IF(ISBLANK(B29),"",(B29/C58)*H16)))</f>
        <v/>
      </c>
      <c r="F29" s="1289"/>
      <c r="G29" s="1290">
        <f>IF(E29&lt;=0,0,IF(ISBLANK(C29),0,IF(ISBLANK(B29),C29/C58*H16,(C29*B29)/C58*H16)))</f>
        <v>0</v>
      </c>
      <c r="H29" s="1282" t="str">
        <f>IF(ISBLANK(C29),"",G29/H16)</f>
        <v/>
      </c>
      <c r="I29" s="1622"/>
      <c r="J29" s="1269">
        <f>IF(ISBLANK(K29),"",LARGE(J14:J28,1)+1)</f>
        <v>6</v>
      </c>
      <c r="K29" s="1262" t="s">
        <v>5978</v>
      </c>
      <c r="L29" s="1262"/>
      <c r="M29" s="1262"/>
      <c r="N29" s="1262"/>
      <c r="O29" s="1262"/>
      <c r="P29" s="1263"/>
      <c r="Q29" s="19"/>
      <c r="R29" s="499">
        <v>12</v>
      </c>
      <c r="S29" s="1293">
        <v>12</v>
      </c>
      <c r="T29" s="1294">
        <v>12</v>
      </c>
      <c r="U29" s="19"/>
      <c r="V29" s="19"/>
      <c r="W29" s="15"/>
    </row>
    <row r="30" spans="1:23" ht="18.75">
      <c r="A30" s="1621"/>
      <c r="B30" s="1285"/>
      <c r="C30" s="1286"/>
      <c r="D30" s="1287"/>
      <c r="E30" s="1288" t="str">
        <f>IF(C58&lt;=0,0,IF(ISTEXT(B30),B30,IF(ISBLANK(B30),"",(B30/C58)*H16)))</f>
        <v/>
      </c>
      <c r="F30" s="1289"/>
      <c r="G30" s="1290">
        <f>IF(E30&lt;=0,0,IF(ISBLANK(C30),0,IF(ISBLANK(B30),C30/C58*H16,(C30*B30)/C58*H16)))</f>
        <v>0</v>
      </c>
      <c r="H30" s="1282" t="str">
        <f>IF(ISBLANK(C30),"",G30/H16)</f>
        <v/>
      </c>
      <c r="I30" s="1622"/>
      <c r="J30" s="1269" t="str">
        <f>IF(ISBLANK(K30),"",LARGE(J14:J29,1)+1)</f>
        <v/>
      </c>
      <c r="K30" s="1262"/>
      <c r="L30" s="1262"/>
      <c r="M30" s="1262"/>
      <c r="N30" s="1262"/>
      <c r="O30" s="1262"/>
      <c r="P30" s="1263"/>
      <c r="Q30" s="19"/>
      <c r="R30" s="19"/>
      <c r="S30" s="19"/>
      <c r="T30" s="19"/>
      <c r="U30" s="19"/>
      <c r="V30" s="19"/>
      <c r="W30" s="15"/>
    </row>
    <row r="31" spans="1:23" ht="18.75">
      <c r="A31" s="1621"/>
      <c r="B31" s="1285"/>
      <c r="C31" s="1286"/>
      <c r="D31" s="1287"/>
      <c r="E31" s="1288" t="str">
        <f>IF(C58&lt;=0,0,IF(ISTEXT(B31),B31,IF(ISBLANK(B31),"",(B31/C58)*H16)))</f>
        <v/>
      </c>
      <c r="F31" s="1289"/>
      <c r="G31" s="1290">
        <f>IF(E31&lt;=0,0,IF(ISBLANK(C31),0,IF(ISBLANK(B31),C31/C58*H16,(C31*B31)/C58*H16)))</f>
        <v>0</v>
      </c>
      <c r="H31" s="1282" t="str">
        <f>IF(ISBLANK(C31),"",G31/H16)</f>
        <v/>
      </c>
      <c r="I31" s="1622"/>
      <c r="J31" s="1269" t="str">
        <f>IF(ISBLANK(K31),"",LARGE(J14:J30,1)+1)</f>
        <v/>
      </c>
      <c r="K31" s="1262"/>
      <c r="L31" s="1295"/>
      <c r="M31" s="1262"/>
      <c r="N31" s="1262"/>
      <c r="O31" s="1262"/>
      <c r="P31" s="1263"/>
      <c r="Q31" s="19"/>
      <c r="R31" s="1516" t="s">
        <v>1011</v>
      </c>
      <c r="S31" s="1517"/>
      <c r="T31" s="1517"/>
      <c r="U31" s="1518"/>
      <c r="V31" s="19"/>
      <c r="W31" s="15"/>
    </row>
    <row r="32" spans="1:23" ht="18.75">
      <c r="A32" s="1621"/>
      <c r="B32" s="1285"/>
      <c r="C32" s="1286"/>
      <c r="D32" s="1287"/>
      <c r="E32" s="1288" t="str">
        <f>IF(C58&lt;=0,0,IF(ISTEXT(B32),B32,IF(ISBLANK(B32),"",(B32/C58)*H16)))</f>
        <v/>
      </c>
      <c r="F32" s="1289"/>
      <c r="G32" s="1290">
        <f>IF(E32&lt;=0,0,IF(ISBLANK(C32),0,IF(ISBLANK(B32),C32/C58*H16,(C32*B32)/C58*H16)))</f>
        <v>0</v>
      </c>
      <c r="H32" s="1282" t="str">
        <f>IF(ISBLANK(C32),"",G32/H16)</f>
        <v/>
      </c>
      <c r="I32" s="1622"/>
      <c r="J32" s="1269" t="str">
        <f>IF(ISBLANK(K32),"",LARGE(J14:J31,1)+1)</f>
        <v/>
      </c>
      <c r="K32" s="1262"/>
      <c r="L32" s="1262"/>
      <c r="M32" s="1262"/>
      <c r="N32" s="1262"/>
      <c r="O32" s="1262"/>
      <c r="P32" s="1263"/>
      <c r="Q32" s="19"/>
      <c r="R32" s="1519"/>
      <c r="S32" s="1520"/>
      <c r="T32" s="1520"/>
      <c r="U32" s="1521"/>
      <c r="V32" s="19"/>
      <c r="W32" s="15"/>
    </row>
    <row r="33" spans="1:23" ht="18.75">
      <c r="A33" s="1621"/>
      <c r="B33" s="1285"/>
      <c r="C33" s="1286"/>
      <c r="D33" s="1287"/>
      <c r="E33" s="1288" t="str">
        <f>IF(C58&lt;=0,0,IF(ISTEXT(B33),B33,IF(ISBLANK(B33),"",(B33/C58)*H16)))</f>
        <v/>
      </c>
      <c r="F33" s="1289"/>
      <c r="G33" s="1290">
        <f>IF(E33&lt;=0,0,IF(ISBLANK(C33),0,IF(ISBLANK(B33),C33/C58*H16,(C33*B33)/C58*H16)))</f>
        <v>0</v>
      </c>
      <c r="H33" s="1282" t="str">
        <f>IF(ISBLANK(C33),"",G33/H16)</f>
        <v/>
      </c>
      <c r="I33" s="1622"/>
      <c r="J33" s="1269" t="str">
        <f>IF(ISBLANK(K33),"",LARGE(J14:J32,1)+1)</f>
        <v/>
      </c>
      <c r="K33" s="1262"/>
      <c r="L33" s="1262"/>
      <c r="M33" s="1262"/>
      <c r="N33" s="1262"/>
      <c r="O33" s="1262"/>
      <c r="P33" s="1263"/>
      <c r="Q33" s="19"/>
      <c r="R33" s="1519"/>
      <c r="S33" s="1520"/>
      <c r="T33" s="1520"/>
      <c r="U33" s="1521"/>
      <c r="V33" s="19"/>
      <c r="W33" s="15"/>
    </row>
    <row r="34" spans="1:23" ht="18.75">
      <c r="A34" s="1621"/>
      <c r="B34" s="1285"/>
      <c r="C34" s="1286"/>
      <c r="D34" s="1287"/>
      <c r="E34" s="1288" t="str">
        <f>IF(C58&lt;=0,0,IF(ISTEXT(B34),B34,IF(ISBLANK(B34),"",(B34/C58)*H16)))</f>
        <v/>
      </c>
      <c r="F34" s="1289"/>
      <c r="G34" s="1290">
        <f>IF(E34&lt;=0,0,IF(ISBLANK(C34),0,IF(ISBLANK(B34),C34/C58*H16,(C34*B34)/C58*H16)))</f>
        <v>0</v>
      </c>
      <c r="H34" s="1282" t="str">
        <f>IF(ISBLANK(C34),"",G34/H16)</f>
        <v/>
      </c>
      <c r="I34" s="1622"/>
      <c r="J34" s="1269" t="str">
        <f>IF(ISBLANK(K34),"",LARGE(J14:J33,1)+1)</f>
        <v/>
      </c>
      <c r="K34" s="1262"/>
      <c r="L34" s="1262"/>
      <c r="M34" s="1262"/>
      <c r="N34" s="1262"/>
      <c r="O34" s="1262"/>
      <c r="P34" s="1263"/>
      <c r="Q34" s="19"/>
      <c r="R34" s="1522" t="s">
        <v>1003</v>
      </c>
      <c r="S34" s="1523"/>
      <c r="T34" s="1523"/>
      <c r="U34" s="1524"/>
      <c r="V34" s="19"/>
      <c r="W34" s="15"/>
    </row>
    <row r="35" spans="1:23" ht="18.75">
      <c r="A35" s="1621"/>
      <c r="B35" s="1285"/>
      <c r="C35" s="1286"/>
      <c r="D35" s="1287"/>
      <c r="E35" s="1288" t="str">
        <f>IF(C58&lt;=0,0,IF(ISTEXT(B35),B35,IF(ISBLANK(B35),"",(B35/C58)*H16)))</f>
        <v/>
      </c>
      <c r="F35" s="1289"/>
      <c r="G35" s="1290">
        <f>IF(E35&lt;=0,0,IF(ISBLANK(C35),0,IF(ISBLANK(B35),C35/C58*H16,(C35*B35)/C58*H16)))</f>
        <v>0</v>
      </c>
      <c r="H35" s="1282" t="str">
        <f>IF(ISBLANK(C35),"",G35/H16)</f>
        <v/>
      </c>
      <c r="I35" s="1622"/>
      <c r="J35" s="1269" t="str">
        <f>IF(ISBLANK(K35),"",LARGE(J14:J34,1)+1)</f>
        <v/>
      </c>
      <c r="K35" s="1262"/>
      <c r="L35" s="1262"/>
      <c r="M35" s="1262"/>
      <c r="N35" s="1262"/>
      <c r="O35" s="1262"/>
      <c r="P35" s="1263"/>
      <c r="Q35" s="19"/>
      <c r="R35" s="1522"/>
      <c r="S35" s="1523"/>
      <c r="T35" s="1523"/>
      <c r="U35" s="1524"/>
      <c r="V35" s="19"/>
      <c r="W35" s="15"/>
    </row>
    <row r="36" spans="1:23" ht="18.75">
      <c r="A36" s="1621"/>
      <c r="B36" s="1285"/>
      <c r="C36" s="1286"/>
      <c r="D36" s="1287"/>
      <c r="E36" s="1288" t="str">
        <f>IF(C58&lt;=0,0,IF(ISTEXT(B36),B36,IF(ISBLANK(B36),"",(B36/C58)*H16)))</f>
        <v/>
      </c>
      <c r="F36" s="1289"/>
      <c r="G36" s="1290">
        <f>IF(E36&lt;=0,0,IF(ISBLANK(C36),0,IF(ISBLANK(B36),C36/C58*H16,(C36*B36)/C58*H16)))</f>
        <v>0</v>
      </c>
      <c r="H36" s="1282" t="str">
        <f>IF(ISBLANK(C36),"",G36/H16)</f>
        <v/>
      </c>
      <c r="I36" s="1622"/>
      <c r="J36" s="1269" t="str">
        <f>IF(ISBLANK(K36),"",LARGE(J14:J35,1)+1)</f>
        <v/>
      </c>
      <c r="K36" s="1262"/>
      <c r="L36" s="1262"/>
      <c r="M36" s="1262"/>
      <c r="N36" s="1262"/>
      <c r="O36" s="1262"/>
      <c r="P36" s="1263"/>
      <c r="Q36" s="19"/>
      <c r="R36" s="1519" t="s">
        <v>1004</v>
      </c>
      <c r="S36" s="1520"/>
      <c r="T36" s="1520"/>
      <c r="U36" s="1521"/>
      <c r="V36" s="19"/>
      <c r="W36" s="15"/>
    </row>
    <row r="37" spans="1:23" ht="18.75">
      <c r="A37" s="1621"/>
      <c r="B37" s="1285"/>
      <c r="C37" s="1286"/>
      <c r="D37" s="1287"/>
      <c r="E37" s="1288" t="str">
        <f>IF(C58&lt;=0,0,IF(ISTEXT(B37),B37,IF(ISBLANK(B37),"",(B37/C58)*H16)))</f>
        <v/>
      </c>
      <c r="F37" s="1289"/>
      <c r="G37" s="1290">
        <f>IF(E37&lt;=0,0,IF(ISBLANK(C37),0,IF(ISBLANK(B37),C37/C58*H16,(C37*B37)/C58*H16)))</f>
        <v>0</v>
      </c>
      <c r="H37" s="1282" t="str">
        <f>IF(ISBLANK(C37),"",G37/H16)</f>
        <v/>
      </c>
      <c r="I37" s="1622"/>
      <c r="J37" s="1269" t="str">
        <f>IF(ISBLANK(K37),"",LARGE(J14:J36,1)+1)</f>
        <v/>
      </c>
      <c r="K37" s="1262"/>
      <c r="L37" s="1262"/>
      <c r="M37" s="1262"/>
      <c r="N37" s="1262"/>
      <c r="O37" s="1262"/>
      <c r="P37" s="1263"/>
      <c r="Q37" s="19"/>
      <c r="R37" s="1519"/>
      <c r="S37" s="1520"/>
      <c r="T37" s="1520"/>
      <c r="U37" s="1521"/>
      <c r="V37" s="19"/>
      <c r="W37" s="15"/>
    </row>
    <row r="38" spans="1:23" ht="18.75">
      <c r="A38" s="1621"/>
      <c r="B38" s="1285"/>
      <c r="C38" s="1286"/>
      <c r="D38" s="1287"/>
      <c r="E38" s="1288" t="str">
        <f>IF(C58&lt;=0,0,IF(ISTEXT(B38),B38,IF(ISBLANK(B38),"",(B38/C58)*H16)))</f>
        <v/>
      </c>
      <c r="F38" s="1289"/>
      <c r="G38" s="1290">
        <f>IF(E38&lt;=0,0,IF(ISBLANK(C38),0,IF(ISBLANK(B38),C38/C58*H16,(C38*B38)/C58*H16)))</f>
        <v>0</v>
      </c>
      <c r="H38" s="1282" t="str">
        <f>IF(ISBLANK(C38),"",G38/H16)</f>
        <v/>
      </c>
      <c r="I38" s="1622"/>
      <c r="J38" s="1269" t="str">
        <f>IF(ISBLANK(K38),"",LARGE(J14:J37,1)+1)</f>
        <v/>
      </c>
      <c r="K38" s="1262"/>
      <c r="L38" s="1262"/>
      <c r="M38" s="1262"/>
      <c r="N38" s="1262"/>
      <c r="O38" s="1262"/>
      <c r="P38" s="1263"/>
      <c r="Q38" s="19"/>
      <c r="R38" s="1504" t="s">
        <v>1005</v>
      </c>
      <c r="S38" s="1505"/>
      <c r="T38" s="1505"/>
      <c r="U38" s="1506"/>
      <c r="V38" s="19"/>
      <c r="W38" s="15"/>
    </row>
    <row r="39" spans="1:23" ht="18.75">
      <c r="A39" s="1621"/>
      <c r="B39" s="1285"/>
      <c r="C39" s="1286"/>
      <c r="D39" s="1287"/>
      <c r="E39" s="1288" t="str">
        <f>IF(C58&lt;=0,0,IF(ISTEXT(B39),B39,IF(ISBLANK(B39),"",(B39/C58)*H16)))</f>
        <v/>
      </c>
      <c r="F39" s="1289"/>
      <c r="G39" s="1290">
        <f>IF(E39&lt;=0,0,IF(ISBLANK(C39),0,IF(ISBLANK(B39),C39/C58*H16,(C39*B39)/C58*H16)))</f>
        <v>0</v>
      </c>
      <c r="H39" s="1282" t="str">
        <f>IF(ISBLANK(C39),"",G39/H16)</f>
        <v/>
      </c>
      <c r="I39" s="1622"/>
      <c r="J39" s="1269" t="str">
        <f>IF(ISBLANK(K39),"",LARGE(J14:J38,1)+1)</f>
        <v/>
      </c>
      <c r="K39" s="1262"/>
      <c r="L39" s="1262"/>
      <c r="M39" s="1262"/>
      <c r="N39" s="1262"/>
      <c r="O39" s="1262"/>
      <c r="P39" s="1263"/>
      <c r="Q39" s="19"/>
      <c r="R39" s="1507" t="s">
        <v>1006</v>
      </c>
      <c r="S39" s="1508"/>
      <c r="T39" s="1508"/>
      <c r="U39" s="1509"/>
      <c r="V39" s="19"/>
      <c r="W39" s="15"/>
    </row>
    <row r="40" spans="1:23" ht="18.75">
      <c r="A40" s="1621"/>
      <c r="B40" s="1285"/>
      <c r="C40" s="1286"/>
      <c r="D40" s="1287"/>
      <c r="E40" s="1288" t="str">
        <f>IF(C58&lt;=0,0,IF(ISTEXT(B40),B40,IF(ISBLANK(B40),"",(B40/C58)*H16)))</f>
        <v/>
      </c>
      <c r="F40" s="1289"/>
      <c r="G40" s="1290">
        <f>IF(E40&lt;=0,0,IF(ISBLANK(C40),0,IF(ISBLANK(B40),C40/C58*H16,(C40*B40)/C58*H16)))</f>
        <v>0</v>
      </c>
      <c r="H40" s="1282" t="str">
        <f>IF(ISBLANK(C40),"",G40/H16)</f>
        <v/>
      </c>
      <c r="I40" s="1622"/>
      <c r="J40" s="1269" t="str">
        <f>IF(ISBLANK(K40),"",LARGE(J14:J39,1)+1)</f>
        <v/>
      </c>
      <c r="K40" s="1262"/>
      <c r="L40" s="1262"/>
      <c r="M40" s="1262"/>
      <c r="N40" s="1262"/>
      <c r="O40" s="1262"/>
      <c r="P40" s="1263"/>
      <c r="Q40" s="19"/>
      <c r="R40" s="1507"/>
      <c r="S40" s="1508"/>
      <c r="T40" s="1508"/>
      <c r="U40" s="1509"/>
      <c r="V40" s="19"/>
      <c r="W40" s="15"/>
    </row>
    <row r="41" spans="1:23" ht="18.75">
      <c r="A41" s="1621"/>
      <c r="B41" s="1285"/>
      <c r="C41" s="1286"/>
      <c r="D41" s="1287"/>
      <c r="E41" s="1288" t="str">
        <f>IF(C58&lt;=0,0,IF(ISTEXT(B41),B41,IF(ISBLANK(B41),"",(B41/C58)*H16)))</f>
        <v/>
      </c>
      <c r="F41" s="1289"/>
      <c r="G41" s="1290">
        <f>IF(E41&lt;=0,0,IF(ISBLANK(C41),0,IF(ISBLANK(B41),C41/C58*H16,(C41*B41)/C58*H16)))</f>
        <v>0</v>
      </c>
      <c r="H41" s="1282" t="str">
        <f>IF(ISBLANK(C41),"",G41/H16)</f>
        <v/>
      </c>
      <c r="I41" s="1622"/>
      <c r="J41" s="1269" t="str">
        <f>IF(ISBLANK(K41),"",LARGE(J14:J40,1)+1)</f>
        <v/>
      </c>
      <c r="K41" s="1262"/>
      <c r="L41" s="1262"/>
      <c r="M41" s="1262"/>
      <c r="N41" s="1262"/>
      <c r="O41" s="1262"/>
      <c r="P41" s="1263"/>
      <c r="Q41" s="19"/>
      <c r="R41" s="1504" t="s">
        <v>1007</v>
      </c>
      <c r="S41" s="1505"/>
      <c r="T41" s="1505"/>
      <c r="U41" s="1506"/>
      <c r="V41" s="19"/>
      <c r="W41" s="15"/>
    </row>
    <row r="42" spans="1:23" ht="18.75">
      <c r="A42" s="1621"/>
      <c r="B42" s="1285"/>
      <c r="C42" s="1286"/>
      <c r="D42" s="1287"/>
      <c r="E42" s="1288" t="str">
        <f>IF(C58&lt;=0,0,IF(ISTEXT(B42),B42,IF(ISBLANK(B42),"",(B42/C58)*H16)))</f>
        <v/>
      </c>
      <c r="F42" s="1289"/>
      <c r="G42" s="1290">
        <f>IF(E42&lt;=0,0,IF(ISBLANK(C42),0,IF(ISBLANK(B42),C42/C58*H16,(C42*B42)/C58*H16)))</f>
        <v>0</v>
      </c>
      <c r="H42" s="1282" t="str">
        <f>IF(ISBLANK(C42),"",G42/H16)</f>
        <v/>
      </c>
      <c r="I42" s="1622"/>
      <c r="J42" s="1269" t="str">
        <f>IF(ISBLANK(K42),"",LARGE(J14:J41,1)+1)</f>
        <v/>
      </c>
      <c r="K42" s="1262"/>
      <c r="L42" s="1262"/>
      <c r="M42" s="1262"/>
      <c r="N42" s="1262"/>
      <c r="O42" s="1262"/>
      <c r="P42" s="1263"/>
      <c r="Q42" s="19"/>
      <c r="R42" s="1507" t="s">
        <v>1008</v>
      </c>
      <c r="S42" s="1508"/>
      <c r="T42" s="1508"/>
      <c r="U42" s="1509"/>
      <c r="V42" s="19"/>
      <c r="W42" s="15"/>
    </row>
    <row r="43" spans="1:23" ht="18.75">
      <c r="A43" s="1621"/>
      <c r="B43" s="1285"/>
      <c r="C43" s="1286"/>
      <c r="D43" s="1287"/>
      <c r="E43" s="1288" t="str">
        <f>IF(C58&lt;=0,0,IF(ISTEXT(B43),B43,IF(ISBLANK(B43),"",(B43/C58)*H16)))</f>
        <v/>
      </c>
      <c r="F43" s="1289"/>
      <c r="G43" s="1290">
        <f>IF(E43&lt;=0,0,IF(ISBLANK(C43),0,IF(ISBLANK(B43),C43/C58*H16,(C43*B43)/C58*H16)))</f>
        <v>0</v>
      </c>
      <c r="H43" s="1282" t="str">
        <f>IF(ISBLANK(C43),"",G43/H16)</f>
        <v/>
      </c>
      <c r="I43" s="1622"/>
      <c r="J43" s="1269" t="str">
        <f>IF(ISBLANK(K43),"",LARGE(J14:J42,1)+1)</f>
        <v/>
      </c>
      <c r="K43" s="1262"/>
      <c r="L43" s="1262"/>
      <c r="M43" s="1262"/>
      <c r="N43" s="1262"/>
      <c r="O43" s="1262"/>
      <c r="P43" s="1263"/>
      <c r="Q43" s="19"/>
      <c r="R43" s="1507"/>
      <c r="S43" s="1508"/>
      <c r="T43" s="1508"/>
      <c r="U43" s="1509"/>
      <c r="V43" s="19"/>
      <c r="W43" s="15"/>
    </row>
    <row r="44" spans="1:23" ht="18.75">
      <c r="A44" s="1621"/>
      <c r="B44" s="1285"/>
      <c r="C44" s="1286"/>
      <c r="D44" s="1287"/>
      <c r="E44" s="1288" t="str">
        <f>IF(C58&lt;=0,0,IF(ISTEXT(B44),B44,IF(ISBLANK(B44),"",(B44/C58)*H16)))</f>
        <v/>
      </c>
      <c r="F44" s="1289"/>
      <c r="G44" s="1290">
        <f>IF(E44&lt;=0,0,IF(ISBLANK(C44),0,IF(ISBLANK(B44),C44/C58*H16,(C44*B44)/C58*H16)))</f>
        <v>0</v>
      </c>
      <c r="H44" s="1282" t="str">
        <f>IF(ISBLANK(C44),"",G44/H16)</f>
        <v/>
      </c>
      <c r="I44" s="1622"/>
      <c r="J44" s="1269" t="str">
        <f>IF(ISBLANK(K44),"",LARGE(J14:J43,1)+1)</f>
        <v/>
      </c>
      <c r="K44" s="1262"/>
      <c r="L44" s="1262"/>
      <c r="M44" s="1262"/>
      <c r="N44" s="1262"/>
      <c r="O44" s="1262"/>
      <c r="P44" s="1263"/>
      <c r="Q44" s="19"/>
      <c r="R44" s="515" t="s">
        <v>768</v>
      </c>
      <c r="S44" s="1301" t="s">
        <v>1009</v>
      </c>
      <c r="T44" s="516"/>
      <c r="U44" s="517"/>
      <c r="V44" s="19"/>
      <c r="W44" s="15"/>
    </row>
    <row r="45" spans="1:23" ht="18.75">
      <c r="A45" s="1621"/>
      <c r="B45" s="1285"/>
      <c r="C45" s="1286"/>
      <c r="D45" s="1287"/>
      <c r="E45" s="1288" t="str">
        <f>IF(C58&lt;=0,0,IF(ISTEXT(B45),B45,IF(ISBLANK(B45),"",(B45/C58)*H16)))</f>
        <v/>
      </c>
      <c r="F45" s="1289"/>
      <c r="G45" s="1290">
        <f>IF(E45&lt;=0,0,IF(ISBLANK(C45),0,IF(ISBLANK(B45),C45/C58*H16,(C45*B45)/C58*H16)))</f>
        <v>0</v>
      </c>
      <c r="H45" s="1282" t="str">
        <f>IF(ISBLANK(C45),"",G45/H16)</f>
        <v/>
      </c>
      <c r="I45" s="1622"/>
      <c r="J45" s="1269" t="str">
        <f>IF(ISBLANK(K45),"",LARGE(J14:J44,1)+1)</f>
        <v/>
      </c>
      <c r="K45" s="1262"/>
      <c r="L45" s="1262"/>
      <c r="M45" s="1262"/>
      <c r="N45" s="1262"/>
      <c r="O45" s="1262"/>
      <c r="P45" s="1263"/>
      <c r="Q45" s="19"/>
      <c r="R45" s="1302"/>
      <c r="S45" s="518"/>
      <c r="T45" s="518"/>
      <c r="U45" s="1303"/>
      <c r="V45" s="19"/>
      <c r="W45" s="15"/>
    </row>
    <row r="46" spans="1:23" ht="18.75">
      <c r="A46" s="1621"/>
      <c r="B46" s="1285"/>
      <c r="C46" s="1286"/>
      <c r="D46" s="1287"/>
      <c r="E46" s="1288" t="str">
        <f>IF(C58&lt;=0,0,IF(ISTEXT(B46),B46,IF(ISBLANK(B46),"",(B46/C58)*H16)))</f>
        <v/>
      </c>
      <c r="F46" s="1289"/>
      <c r="G46" s="1290">
        <f>IF(E46&lt;=0,0,IF(ISBLANK(C46),0,IF(ISBLANK(B46),C46/C58*H16,(C46*B46)/C58*H16)))</f>
        <v>0</v>
      </c>
      <c r="H46" s="1282" t="str">
        <f>IF(ISBLANK(C46),"",G46/H16)</f>
        <v/>
      </c>
      <c r="I46" s="1622"/>
      <c r="J46" s="1269" t="str">
        <f>IF(ISBLANK(K46),"",LARGE(J14:J45,1)+1)</f>
        <v/>
      </c>
      <c r="K46" s="1262"/>
      <c r="L46" s="1262"/>
      <c r="M46" s="1262"/>
      <c r="N46" s="1262"/>
      <c r="O46" s="1262"/>
      <c r="P46" s="1263"/>
      <c r="Q46" s="19"/>
      <c r="R46" s="19"/>
      <c r="S46" s="19"/>
      <c r="T46" s="19"/>
      <c r="U46" s="19"/>
      <c r="V46" s="19"/>
      <c r="W46" s="15"/>
    </row>
    <row r="47" spans="1:23" ht="18.75">
      <c r="A47" s="1621"/>
      <c r="B47" s="1285"/>
      <c r="C47" s="1286"/>
      <c r="D47" s="1287"/>
      <c r="E47" s="1288" t="str">
        <f>IF(C58&lt;=0,0,IF(ISTEXT(B47),B47,IF(ISBLANK(B47),"",(B47/C58)*H16)))</f>
        <v/>
      </c>
      <c r="F47" s="1289"/>
      <c r="G47" s="1290">
        <f>IF(E47&lt;=0,0,IF(ISBLANK(C47),0,IF(ISBLANK(B47),C47/C58*H16,(C47*B47)/C58*H16)))</f>
        <v>0</v>
      </c>
      <c r="H47" s="1282" t="str">
        <f>IF(ISBLANK(C47),"",G47/H16)</f>
        <v/>
      </c>
      <c r="I47" s="1622"/>
      <c r="J47" s="1269" t="str">
        <f>IF(ISBLANK(K47),"",LARGE(J14:J46,1)+1)</f>
        <v/>
      </c>
      <c r="K47" s="1262"/>
      <c r="L47" s="1262"/>
      <c r="M47" s="1262"/>
      <c r="N47" s="1262"/>
      <c r="O47" s="1262"/>
      <c r="P47" s="1263"/>
      <c r="Q47" s="19"/>
      <c r="R47" s="19"/>
      <c r="S47" s="19"/>
      <c r="T47" s="19"/>
      <c r="U47" s="19"/>
      <c r="V47" s="19"/>
      <c r="W47" s="15"/>
    </row>
    <row r="48" spans="1:23" ht="15.75" customHeight="1">
      <c r="A48" s="1621"/>
      <c r="B48" s="1285"/>
      <c r="C48" s="1286"/>
      <c r="D48" s="1287"/>
      <c r="E48" s="1288" t="str">
        <f>IF(C58&lt;=0,0,IF(ISTEXT(B48),B48,IF(ISBLANK(B48),"",(B48/C58)*H16)))</f>
        <v/>
      </c>
      <c r="F48" s="1289"/>
      <c r="G48" s="1290">
        <f>IF(E48&lt;=0,0,IF(ISBLANK(C48),0,IF(ISBLANK(B48),C48/C58*H16,(C48*B48)/C58*H16)))</f>
        <v>0</v>
      </c>
      <c r="H48" s="1282" t="str">
        <f>IF(ISBLANK(C48),"",G48/H16)</f>
        <v/>
      </c>
      <c r="I48" s="1622"/>
      <c r="J48" s="1269" t="str">
        <f>IF(ISBLANK(K48),"",LARGE(J14:J47,1)+1)</f>
        <v/>
      </c>
      <c r="K48" s="1262"/>
      <c r="L48" s="1262"/>
      <c r="M48" s="1262"/>
      <c r="N48" s="1262"/>
      <c r="O48" s="1262"/>
      <c r="P48" s="1263"/>
      <c r="Q48" s="19"/>
      <c r="R48" s="19"/>
      <c r="S48" s="19"/>
      <c r="T48" s="19"/>
      <c r="U48" s="19"/>
      <c r="V48" s="19"/>
      <c r="W48" s="15"/>
    </row>
    <row r="49" spans="1:23" ht="15.75" customHeight="1">
      <c r="A49" s="1621"/>
      <c r="B49" s="1285"/>
      <c r="C49" s="1286"/>
      <c r="D49" s="1287"/>
      <c r="E49" s="1288" t="str">
        <f>IF(C58&lt;=0,0,IF(ISTEXT(B49),B49,IF(ISBLANK(B49),"",(B49/C58)*H16)))</f>
        <v/>
      </c>
      <c r="F49" s="1289"/>
      <c r="G49" s="1290">
        <f>IF(E49&lt;=0,0,IF(ISBLANK(C49),0,IF(ISBLANK(B49),C49/C58*H16,(C49*B49)/C58*H16)))</f>
        <v>0</v>
      </c>
      <c r="H49" s="1282" t="str">
        <f>IF(ISBLANK(C49),"",G49/H16)</f>
        <v/>
      </c>
      <c r="I49" s="1622"/>
      <c r="J49" s="1269" t="str">
        <f>IF(ISBLANK(K49),"",LARGE(J14:J48,1)+1)</f>
        <v/>
      </c>
      <c r="K49" s="1262"/>
      <c r="L49" s="1262"/>
      <c r="M49" s="1262"/>
      <c r="N49" s="1262"/>
      <c r="O49" s="1262"/>
      <c r="P49" s="1263"/>
      <c r="Q49" s="19"/>
      <c r="R49" s="19"/>
      <c r="S49" s="19"/>
      <c r="T49" s="19"/>
      <c r="U49" s="19"/>
      <c r="V49" s="19"/>
      <c r="W49" s="15"/>
    </row>
    <row r="50" spans="1:23" ht="18.75" customHeight="1">
      <c r="A50" s="1621"/>
      <c r="B50" s="1285"/>
      <c r="C50" s="1286"/>
      <c r="D50" s="1287"/>
      <c r="E50" s="1288" t="str">
        <f>IF(C58&lt;=0,0,IF(ISTEXT(B50),B50,IF(ISBLANK(B50),"",(B50/C58)*H16)))</f>
        <v/>
      </c>
      <c r="F50" s="1289"/>
      <c r="G50" s="1290">
        <f>IF(E50&lt;=0,0,IF(ISBLANK(C50),0,IF(ISBLANK(B50),C50/C58*H16,(C50*B50)/C58*H16)))</f>
        <v>0</v>
      </c>
      <c r="H50" s="1282" t="str">
        <f>IF(ISBLANK(C50),"",G50/H16)</f>
        <v/>
      </c>
      <c r="I50" s="1622"/>
      <c r="J50" s="1269" t="str">
        <f>IF(ISBLANK(K50),"",LARGE(J14:J49,1)+1)</f>
        <v/>
      </c>
      <c r="K50" s="1262"/>
      <c r="L50" s="1262"/>
      <c r="M50" s="1262"/>
      <c r="N50" s="1262"/>
      <c r="O50" s="1262"/>
      <c r="P50" s="1263"/>
      <c r="Q50" s="19"/>
      <c r="R50" s="19"/>
      <c r="S50" s="19"/>
      <c r="T50" s="19"/>
      <c r="U50" s="19"/>
      <c r="V50" s="19"/>
      <c r="W50" s="15"/>
    </row>
    <row r="51" spans="1:23" ht="18.75" customHeight="1">
      <c r="A51" s="1621"/>
      <c r="B51" s="1285"/>
      <c r="C51" s="1286"/>
      <c r="D51" s="1287"/>
      <c r="E51" s="1288" t="str">
        <f>IF(C58&lt;=0,0,IF(ISTEXT(B51),B51,IF(ISBLANK(B51),"",(B51/C58)*H16)))</f>
        <v/>
      </c>
      <c r="F51" s="1289"/>
      <c r="G51" s="1290">
        <f>IF(E51&lt;=0,0,IF(ISBLANK(C51),0,IF(ISBLANK(B51),C51/C58*H16,(C51*B51)/C58*H16)))</f>
        <v>0</v>
      </c>
      <c r="H51" s="1282" t="str">
        <f>IF(ISBLANK(C51),"",G51/H16)</f>
        <v/>
      </c>
      <c r="I51" s="1622"/>
      <c r="J51" s="1269" t="str">
        <f>IF(ISBLANK(K51),"",LARGE(J14:J50,1)+1)</f>
        <v/>
      </c>
      <c r="K51" s="1262"/>
      <c r="L51" s="1262"/>
      <c r="M51" s="1262"/>
      <c r="N51" s="1262"/>
      <c r="O51" s="1262"/>
      <c r="P51" s="1263"/>
      <c r="Q51" s="19"/>
      <c r="R51" s="19"/>
      <c r="S51" s="19"/>
      <c r="T51" s="19"/>
      <c r="U51" s="19"/>
      <c r="V51" s="19"/>
      <c r="W51" s="15"/>
    </row>
    <row r="52" spans="1:23" ht="18.75" customHeight="1">
      <c r="A52" s="1621"/>
      <c r="B52" s="1285"/>
      <c r="C52" s="1286"/>
      <c r="D52" s="1287"/>
      <c r="E52" s="1288" t="str">
        <f>IF(C58&lt;=0,0,IF(ISTEXT(B52),B52,IF(ISBLANK(B52),"",(B52/C58)*H16)))</f>
        <v/>
      </c>
      <c r="F52" s="1289"/>
      <c r="G52" s="1290">
        <f>IF(E52&lt;=0,0,IF(ISBLANK(C52),0,IF(ISBLANK(B52),C52/C58*H16,(C52*B52)/C58*H16)))</f>
        <v>0</v>
      </c>
      <c r="H52" s="1282" t="str">
        <f>IF(ISBLANK(C52),"",G52/H16)</f>
        <v/>
      </c>
      <c r="I52" s="1622"/>
      <c r="J52" s="1269" t="str">
        <f>IF(ISBLANK(K52),"",LARGE(J14:J51,1)+1)</f>
        <v/>
      </c>
      <c r="K52" s="1262"/>
      <c r="L52" s="1262"/>
      <c r="M52" s="1262"/>
      <c r="N52" s="1262"/>
      <c r="O52" s="1262"/>
      <c r="P52" s="1263"/>
      <c r="Q52" s="19"/>
      <c r="R52" s="19"/>
      <c r="S52" s="19"/>
      <c r="T52" s="19"/>
      <c r="U52" s="19"/>
      <c r="V52" s="19"/>
      <c r="W52" s="15"/>
    </row>
    <row r="53" spans="1:23" ht="18.75">
      <c r="A53" s="1621"/>
      <c r="B53" s="1285"/>
      <c r="C53" s="1286"/>
      <c r="D53" s="1287"/>
      <c r="E53" s="1288" t="str">
        <f>IF(C58&lt;=0,0,IF(ISTEXT(B53),B53,IF(ISBLANK(B53),"",(B53/C58)*H16)))</f>
        <v/>
      </c>
      <c r="F53" s="1289"/>
      <c r="G53" s="1290">
        <f>IF(E53&lt;=0,0,IF(ISBLANK(C53),0,IF(ISBLANK(B53),C53/C58*H16,(C53*B53)/C58*H16)))</f>
        <v>0</v>
      </c>
      <c r="H53" s="1282" t="str">
        <f>IF(ISBLANK(C53),"",G53/H16)</f>
        <v/>
      </c>
      <c r="I53" s="1622"/>
      <c r="J53" s="1269" t="str">
        <f>IF(ISBLANK(K53),"",LARGE(J14:J52,1)+1)</f>
        <v/>
      </c>
      <c r="K53" s="1262"/>
      <c r="L53" s="1262"/>
      <c r="M53" s="1262"/>
      <c r="N53" s="1262"/>
      <c r="O53" s="1262"/>
      <c r="P53" s="1263"/>
      <c r="Q53" s="19"/>
      <c r="R53" s="15"/>
      <c r="S53" s="15"/>
      <c r="T53" s="15"/>
      <c r="U53" s="15"/>
      <c r="V53" s="19"/>
      <c r="W53" s="15"/>
    </row>
    <row r="54" spans="1:23" ht="18.75" customHeight="1">
      <c r="A54" s="1621"/>
      <c r="B54" s="1285"/>
      <c r="C54" s="1286"/>
      <c r="D54" s="1287"/>
      <c r="E54" s="1288" t="str">
        <f>IF(C58&lt;=0,0,IF(ISTEXT(B54),B54,IF(ISBLANK(B54),"",(B54/C58)*H16)))</f>
        <v/>
      </c>
      <c r="F54" s="1289"/>
      <c r="G54" s="1290">
        <f>IF(E54&lt;=0,0,IF(ISBLANK(C54),0,IF(ISBLANK(B54),C54/C58*H16,(C54*B54)/C58*H16)))</f>
        <v>0</v>
      </c>
      <c r="H54" s="1282" t="str">
        <f>IF(ISBLANK(C54),"",G54/H16)</f>
        <v/>
      </c>
      <c r="I54" s="1622"/>
      <c r="J54" s="1269" t="str">
        <f>IF(ISBLANK(K54),"",LARGE(J14:J53,1)+1)</f>
        <v/>
      </c>
      <c r="K54" s="1262"/>
      <c r="L54" s="1262"/>
      <c r="M54" s="1262"/>
      <c r="N54" s="1262"/>
      <c r="O54" s="1262"/>
      <c r="P54" s="1263"/>
      <c r="Q54" s="19"/>
      <c r="R54" s="508" t="s">
        <v>1014</v>
      </c>
      <c r="S54" s="509"/>
      <c r="T54" s="509"/>
      <c r="U54" s="509"/>
      <c r="V54" s="509"/>
      <c r="W54" s="15"/>
    </row>
    <row r="55" spans="1:23" ht="18.75" customHeight="1">
      <c r="A55" s="1621"/>
      <c r="B55" s="1285"/>
      <c r="C55" s="1286"/>
      <c r="D55" s="1287"/>
      <c r="E55" s="1288" t="str">
        <f>IF(C58&lt;=0,0,IF(ISTEXT(B55),B55,IF(ISBLANK(B55),"",(B55/C58)*H16)))</f>
        <v/>
      </c>
      <c r="F55" s="1289"/>
      <c r="G55" s="1290">
        <f>IF(E55&lt;=0,0,IF(ISBLANK(C55),0,IF(ISBLANK(B55),C55/C58*H16,(C55*B55)/C58*H16)))</f>
        <v>0</v>
      </c>
      <c r="H55" s="1282" t="str">
        <f>IF(ISBLANK(C55),"",G55/H16)</f>
        <v/>
      </c>
      <c r="I55" s="1622"/>
      <c r="J55" s="1269" t="str">
        <f>IF(ISBLANK(K55),"",LARGE(J14:J54,1)+1)</f>
        <v/>
      </c>
      <c r="K55" s="1262"/>
      <c r="L55" s="1262"/>
      <c r="M55" s="1262"/>
      <c r="N55" s="1262"/>
      <c r="O55" s="1262"/>
      <c r="P55" s="1263"/>
      <c r="Q55" s="19"/>
      <c r="R55" s="522" t="s">
        <v>1012</v>
      </c>
      <c r="S55" s="510"/>
      <c r="T55" s="511"/>
      <c r="U55" s="523"/>
      <c r="V55" s="523"/>
      <c r="W55" s="15"/>
    </row>
    <row r="56" spans="1:23" ht="18.75" customHeight="1">
      <c r="A56" s="1621"/>
      <c r="B56" s="1285"/>
      <c r="C56" s="1286"/>
      <c r="D56" s="1287"/>
      <c r="E56" s="1288" t="str">
        <f>IF(C58&lt;=0,0,IF(ISTEXT(B56),B56,IF(ISBLANK(B56),"",(B56/C58)*H16)))</f>
        <v/>
      </c>
      <c r="F56" s="1289"/>
      <c r="G56" s="1290">
        <f>IF(E56&lt;=0,0,IF(ISBLANK(C56),0,IF(ISBLANK(B56),C56/C58*H16,(C56*B56)/C58*H16)))</f>
        <v>0</v>
      </c>
      <c r="H56" s="1282" t="str">
        <f>IF(ISBLANK(C56),"",G56/H16)</f>
        <v/>
      </c>
      <c r="I56" s="1622"/>
      <c r="J56" s="1269" t="str">
        <f>IF(ISBLANK(K56),"",LARGE(J14:J55,1)+1)</f>
        <v/>
      </c>
      <c r="K56" s="1262"/>
      <c r="L56" s="1262"/>
      <c r="M56" s="1262"/>
      <c r="N56" s="1262"/>
      <c r="O56" s="1262"/>
      <c r="P56" s="1263"/>
      <c r="Q56" s="19"/>
      <c r="R56" s="521" t="s">
        <v>1013</v>
      </c>
      <c r="S56" s="1304" t="str">
        <f>ADDRESS(ROW(C58),COLUMN(C58),4)</f>
        <v>C58</v>
      </c>
      <c r="T56" s="523"/>
      <c r="U56" s="523"/>
      <c r="V56" s="523"/>
      <c r="W56" s="15"/>
    </row>
    <row r="57" spans="1:23" ht="19.5" thickBot="1">
      <c r="A57" s="1621"/>
      <c r="B57" s="1285"/>
      <c r="C57" s="1286"/>
      <c r="D57" s="1287"/>
      <c r="E57" s="1288" t="str">
        <f>IF(C58&lt;=0,0,IF(ISTEXT(B57),B57,IF(ISBLANK(B57),"",(B57/C58)*H16)))</f>
        <v/>
      </c>
      <c r="F57" s="1289"/>
      <c r="G57" s="1290">
        <f>IF(E57&lt;=0,0,IF(ISBLANK(C57),0,IF(ISBLANK(B57),C57/C58*H16,(C57*B57)/C58*H16)))</f>
        <v>0</v>
      </c>
      <c r="H57" s="1305" t="str">
        <f>IF(ISBLANK(C57),"",G57/H16)</f>
        <v/>
      </c>
      <c r="I57" s="1622"/>
      <c r="J57" s="1269" t="str">
        <f>IF(ISBLANK(K57),"",LARGE(J14:J56,1)+1)</f>
        <v/>
      </c>
      <c r="K57" s="1262"/>
      <c r="L57" s="1262"/>
      <c r="M57" s="1262"/>
      <c r="N57" s="1262"/>
      <c r="O57" s="1262"/>
      <c r="P57" s="1263"/>
      <c r="Q57" s="19"/>
      <c r="R57" s="512" t="s">
        <v>989</v>
      </c>
      <c r="S57" s="19"/>
      <c r="T57" s="19"/>
      <c r="U57" s="19"/>
      <c r="W57" s="15"/>
    </row>
    <row r="58" spans="1:23" ht="17.25" thickTop="1" thickBot="1">
      <c r="A58" s="1620"/>
      <c r="B58" s="1306" t="s">
        <v>999</v>
      </c>
      <c r="C58" s="1307">
        <f>IF(ISBLANK(B18),C18,B18*C18)+IF(ISBLANK(B19),C19,B19*C19)+IF(ISBLANK(B20),C20,B20*C20)+IF(ISBLANK(B21),C21,B21*C21)+IF(ISBLANK(B22),C22,B22*C22)+IF(ISBLANK(B23),C23,B23*C23)+IF(ISBLANK(B24),C24,B24*C24)+IF(ISBLANK(B25),C25,B25*C25)+IF(ISBLANK(B26),C26,B26*C26)+IF(ISBLANK(B27),C27,B27*C27)+IF(ISBLANK(B28),C28,B28*C28)+IF(ISBLANK(B29),C29,B29*C29)+IF(ISBLANK(B30),C30,B30*C30)+IF(ISBLANK(B31),C31,B31*C31)+IF(ISBLANK(B32),C32,B32*C32)+IF(ISBLANK(B33),C33,B33*C33)+IF(ISBLANK(B34),C34,B34*C34)+IF(ISBLANK(B35),C35,B35*C35)+IF(ISBLANK(B36),C36,B36*C36)+IF(ISBLANK(B37),C37,B37*C37)+IF(ISBLANK(B38),C38,B38*C38)+IF(ISBLANK(B39),C39,B39*C39)+IF(ISBLANK(B40),C40,B40*C40)+IF(ISBLANK(B41),C41,B41*C41)+IF(ISBLANK(B42),C42,B42*C42)+IF(ISBLANK(B43),C43,B43*C43)+IF(ISBLANK(B44),C44,B44*C44)+IF(ISBLANK(B45),C45,B45*C45)+IF(ISBLANK(B46),C46,B46*C46)+IF(ISBLANK(B47),C47,B47*C47)+IF(ISBLANK(B48),C48,B48*C48)+IF(ISBLANK(B49),C49,B49*C49)+IF(ISBLANK(B50),C50,B50*C50)+IF(ISBLANK(B51),C51,B51*C51)+IF(ISBLANK(B52),C52,B52*C52)+IF(ISBLANK(B53),C53,B53*C53)+IF(ISBLANK(B54),C54,B54*C54)+IF(ISBLANK(B55),C55,B55*C55)+IF(ISBLANK(B56),C56,B56*C56)+IF(ISBLANK(B57),C57,B57*C57)</f>
        <v>2.1</v>
      </c>
      <c r="D58" s="1308"/>
      <c r="E58" s="1309"/>
      <c r="F58" s="1308"/>
      <c r="G58" s="1310"/>
      <c r="H58" s="1311"/>
      <c r="I58" s="1622"/>
      <c r="J58" s="1269" t="str">
        <f>IF(ISBLANK(K58),"",LARGE(J14:J57,1)+1)</f>
        <v/>
      </c>
      <c r="K58" s="1262"/>
      <c r="L58" s="1262"/>
      <c r="M58" s="1262"/>
      <c r="N58" s="1262"/>
      <c r="O58" s="1262"/>
      <c r="P58" s="1263"/>
      <c r="Q58" s="19"/>
      <c r="R58" s="513" t="s">
        <v>1000</v>
      </c>
      <c r="S58" s="514" t="s">
        <v>988</v>
      </c>
      <c r="T58" s="513"/>
      <c r="U58" s="513"/>
      <c r="V58" s="513"/>
      <c r="W58" s="15"/>
    </row>
    <row r="59" spans="1:23" ht="16.5" thickTop="1">
      <c r="A59" s="1620"/>
      <c r="B59" s="1312"/>
      <c r="C59" s="1313"/>
      <c r="D59" s="1569" t="s">
        <v>58</v>
      </c>
      <c r="E59" s="1569"/>
      <c r="F59" s="1569"/>
      <c r="G59" s="1569"/>
      <c r="H59" s="1569"/>
      <c r="I59" s="1622"/>
      <c r="J59" s="1269" t="str">
        <f>IF(ISBLANK(K59),"",LARGE(J14:J58,1)+1)</f>
        <v/>
      </c>
      <c r="K59" s="1262"/>
      <c r="L59" s="1262"/>
      <c r="M59" s="1262"/>
      <c r="N59" s="1262"/>
      <c r="O59" s="1262"/>
      <c r="P59" s="1263"/>
      <c r="Q59" s="19"/>
      <c r="R59" s="19"/>
      <c r="S59" s="19"/>
      <c r="T59" s="19"/>
      <c r="U59" s="19"/>
      <c r="V59" s="19"/>
      <c r="W59" s="15"/>
    </row>
    <row r="60" spans="1:23" ht="15.75">
      <c r="A60" s="1620"/>
      <c r="B60" s="1314"/>
      <c r="C60" s="372"/>
      <c r="D60" s="372"/>
      <c r="E60" s="1315">
        <v>125</v>
      </c>
      <c r="F60" s="1298">
        <f>E60/100</f>
        <v>1.25</v>
      </c>
      <c r="G60" s="1299">
        <f>E60*10</f>
        <v>1250</v>
      </c>
      <c r="H60" s="1316">
        <f>G60/1000</f>
        <v>1.25</v>
      </c>
      <c r="I60" s="1622"/>
      <c r="J60" s="1269" t="str">
        <f>IF(ISBLANK(K60),"",LARGE(J14:J59,1)+1)</f>
        <v/>
      </c>
      <c r="K60" s="1262"/>
      <c r="L60" s="1262"/>
      <c r="M60" s="1262"/>
      <c r="N60" s="1262"/>
      <c r="O60" s="1262"/>
      <c r="P60" s="1263"/>
      <c r="Q60" s="19"/>
      <c r="R60" s="19"/>
      <c r="S60" s="19"/>
      <c r="T60" s="19"/>
      <c r="U60" s="19"/>
      <c r="V60" s="19"/>
      <c r="W60" s="15"/>
    </row>
    <row r="61" spans="1:23" ht="15.75">
      <c r="A61" s="1620"/>
      <c r="B61" s="1314"/>
      <c r="C61" s="372"/>
      <c r="D61" s="372"/>
      <c r="E61" s="1317">
        <v>12</v>
      </c>
      <c r="F61" s="1298">
        <f>E61/10</f>
        <v>1.2</v>
      </c>
      <c r="G61" s="1299">
        <f>E61*100</f>
        <v>1200</v>
      </c>
      <c r="H61" s="1316">
        <f t="shared" ref="H61" si="0">G61/1000</f>
        <v>1.2</v>
      </c>
      <c r="I61" s="1622"/>
      <c r="J61" s="1269" t="str">
        <f>IF(ISBLANK(K61),"",LARGE(J14:J60,1)+1)</f>
        <v/>
      </c>
      <c r="K61" s="1262"/>
      <c r="L61" s="1262"/>
      <c r="M61" s="1262"/>
      <c r="N61" s="1262"/>
      <c r="O61" s="1262"/>
      <c r="P61" s="1263"/>
      <c r="Q61" s="19"/>
      <c r="R61" s="19"/>
      <c r="S61" s="19"/>
      <c r="T61" s="19"/>
      <c r="U61" s="19"/>
      <c r="V61" s="19"/>
      <c r="W61" s="15"/>
    </row>
    <row r="62" spans="1:23" ht="16.5" thickBot="1">
      <c r="A62" s="1620"/>
      <c r="B62" s="1318"/>
      <c r="C62" s="1319"/>
      <c r="D62" s="1319"/>
      <c r="E62" s="1320">
        <v>1.5</v>
      </c>
      <c r="F62" s="1321">
        <f>E62*10</f>
        <v>15</v>
      </c>
      <c r="G62" s="1322">
        <f>E62*1000</f>
        <v>1500</v>
      </c>
      <c r="H62" s="1323">
        <f>E62</f>
        <v>1.5</v>
      </c>
      <c r="I62" s="1622"/>
      <c r="J62" s="1269" t="str">
        <f>IF(ISBLANK(K62),"",LARGE(J14:J61,1)+1)</f>
        <v/>
      </c>
      <c r="K62" s="1262"/>
      <c r="L62" s="1262"/>
      <c r="M62" s="1262"/>
      <c r="N62" s="1262"/>
      <c r="O62" s="1262"/>
      <c r="P62" s="1263"/>
      <c r="Q62" s="19"/>
      <c r="R62" s="19"/>
      <c r="S62" s="19"/>
      <c r="T62" s="19"/>
      <c r="U62" s="19"/>
      <c r="V62" s="19"/>
      <c r="W62" s="15"/>
    </row>
    <row r="63" spans="1:23" ht="18.75">
      <c r="A63" s="1620"/>
      <c r="B63" s="1570" t="s">
        <v>484</v>
      </c>
      <c r="C63" s="1324"/>
      <c r="D63" s="1325" t="s">
        <v>77</v>
      </c>
      <c r="E63" s="1325"/>
      <c r="F63" s="1325"/>
      <c r="G63" s="1324"/>
      <c r="H63" s="1326"/>
      <c r="I63" s="1622"/>
      <c r="J63" s="1269" t="str">
        <f>IF(ISBLANK(K63),"",LARGE(J14:J62,1)+1)</f>
        <v/>
      </c>
      <c r="K63" s="1262"/>
      <c r="L63" s="1262"/>
      <c r="M63" s="1262"/>
      <c r="N63" s="1262"/>
      <c r="O63" s="1262"/>
      <c r="P63" s="1263"/>
      <c r="Q63" s="19"/>
      <c r="R63" s="19"/>
      <c r="S63" s="19"/>
      <c r="T63" s="19"/>
      <c r="U63" s="19"/>
      <c r="V63" s="19"/>
      <c r="W63" s="15"/>
    </row>
    <row r="64" spans="1:23" ht="18.75">
      <c r="A64" s="1620"/>
      <c r="B64" s="1571"/>
      <c r="C64" s="1327"/>
      <c r="D64" s="1327"/>
      <c r="E64" s="1327"/>
      <c r="F64" s="1327"/>
      <c r="G64" s="1328"/>
      <c r="H64" s="1328"/>
      <c r="I64" s="1622"/>
      <c r="J64" s="1269" t="str">
        <f>IF(ISBLANK(K64),"",LARGE(J14:J63,1)+1)</f>
        <v/>
      </c>
      <c r="K64" s="1262"/>
      <c r="L64" s="1262"/>
      <c r="M64" s="1262"/>
      <c r="N64" s="1262"/>
      <c r="O64" s="1262"/>
      <c r="P64" s="1263"/>
      <c r="Q64" s="19"/>
      <c r="R64" s="19"/>
      <c r="S64" s="19"/>
      <c r="T64" s="19"/>
      <c r="U64" s="19"/>
      <c r="V64" s="19"/>
      <c r="W64" s="15"/>
    </row>
    <row r="65" spans="1:23">
      <c r="A65" s="1620"/>
      <c r="B65" s="1572" t="str">
        <f ca="1">CELL("nomfichier")</f>
        <v>E:\0-UPRT\1-UPRT.FR-SITE-WEB\ff-fiches-fabrications\ff-fiches-fabrication-maj-08-2020\[OK.ff-15-restauration-2.modèles.de.fiches.xlsx]fiches.1</v>
      </c>
      <c r="C65" s="1499"/>
      <c r="D65" s="1499"/>
      <c r="E65" s="1499"/>
      <c r="F65" s="1499"/>
      <c r="G65" s="1499"/>
      <c r="H65" s="1499"/>
      <c r="I65" s="1622"/>
      <c r="J65" s="1573" t="s">
        <v>4</v>
      </c>
      <c r="K65" s="1502"/>
      <c r="L65" s="1502"/>
      <c r="M65" s="1502"/>
      <c r="N65" s="1502"/>
      <c r="O65" s="1502"/>
      <c r="P65" s="1503"/>
      <c r="Q65" s="19"/>
      <c r="R65" s="19"/>
      <c r="S65" s="19"/>
      <c r="T65" s="19"/>
      <c r="U65" s="19"/>
      <c r="V65" s="19"/>
      <c r="W65" s="15"/>
    </row>
    <row r="66" spans="1:23" ht="15.75" thickBot="1">
      <c r="A66" s="1620"/>
      <c r="B66" s="1329">
        <v>12</v>
      </c>
      <c r="C66" s="1330">
        <v>12</v>
      </c>
      <c r="D66" s="1330">
        <v>40</v>
      </c>
      <c r="E66" s="1330">
        <v>12</v>
      </c>
      <c r="F66" s="1330">
        <v>12</v>
      </c>
      <c r="G66" s="1330">
        <v>12</v>
      </c>
      <c r="H66" s="1330">
        <v>12</v>
      </c>
      <c r="I66" s="1622"/>
      <c r="J66" s="1329">
        <v>12</v>
      </c>
      <c r="K66" s="1330">
        <v>12</v>
      </c>
      <c r="L66" s="1330">
        <v>40</v>
      </c>
      <c r="M66" s="1330">
        <v>12</v>
      </c>
      <c r="N66" s="1330">
        <v>12</v>
      </c>
      <c r="O66" s="1330">
        <v>12</v>
      </c>
      <c r="P66" s="1379">
        <v>12</v>
      </c>
      <c r="Q66" s="19"/>
      <c r="R66" s="19"/>
      <c r="S66" s="19"/>
      <c r="T66" s="19"/>
      <c r="U66" s="19"/>
      <c r="V66" s="19"/>
      <c r="W66" s="15"/>
    </row>
    <row r="67" spans="1:23" ht="15.75" thickBot="1">
      <c r="A67" s="15"/>
      <c r="B67" s="15"/>
      <c r="C67" s="15"/>
      <c r="D67" s="15"/>
      <c r="E67" s="15"/>
      <c r="F67" s="15"/>
      <c r="G67" s="15"/>
      <c r="H67" s="15"/>
      <c r="I67" s="15"/>
      <c r="J67" s="15"/>
      <c r="K67" s="15"/>
      <c r="L67" s="15"/>
      <c r="M67" s="15"/>
      <c r="N67" s="15"/>
      <c r="O67" s="15"/>
      <c r="P67" s="19"/>
      <c r="Q67" s="19"/>
      <c r="R67" s="19"/>
      <c r="S67" s="19"/>
      <c r="T67" s="19"/>
      <c r="U67" s="19"/>
      <c r="V67" s="19"/>
      <c r="W67" s="15"/>
    </row>
    <row r="68" spans="1:23" ht="15" customHeight="1">
      <c r="A68" s="1331" t="s">
        <v>13</v>
      </c>
      <c r="B68" s="1574" t="s">
        <v>968</v>
      </c>
      <c r="C68" s="1575"/>
      <c r="D68" s="1575"/>
      <c r="E68" s="1575"/>
      <c r="F68" s="1575"/>
      <c r="G68" s="1575"/>
      <c r="H68" s="1578" t="s">
        <v>51</v>
      </c>
      <c r="I68" s="1235" t="s">
        <v>13</v>
      </c>
      <c r="J68" s="1580" t="str">
        <f>B68</f>
        <v xml:space="preserve">SAISISSEZ LE NOM DE LA RECETTE </v>
      </c>
      <c r="K68" s="1581"/>
      <c r="L68" s="1581"/>
      <c r="M68" s="1581"/>
      <c r="N68" s="1236"/>
      <c r="O68" s="1236"/>
      <c r="P68" s="1582" t="str">
        <f>H68</f>
        <v>N°2</v>
      </c>
      <c r="Q68" s="19"/>
      <c r="R68" s="1584" t="s">
        <v>956</v>
      </c>
      <c r="S68" s="1585"/>
      <c r="T68" s="1586"/>
      <c r="U68" s="19"/>
      <c r="V68" s="19"/>
      <c r="W68" s="15"/>
    </row>
    <row r="69" spans="1:23" ht="15" customHeight="1">
      <c r="A69" s="1564" t="s">
        <v>969</v>
      </c>
      <c r="B69" s="1576"/>
      <c r="C69" s="1577"/>
      <c r="D69" s="1577"/>
      <c r="E69" s="1577"/>
      <c r="F69" s="1577"/>
      <c r="G69" s="1577"/>
      <c r="H69" s="1579"/>
      <c r="I69" s="1565" t="str">
        <f>A69</f>
        <v>CETTE RECETTE EST A CLASSER DANS QUELLE FAMILLE</v>
      </c>
      <c r="J69" s="1566"/>
      <c r="K69" s="1567"/>
      <c r="L69" s="1567"/>
      <c r="M69" s="1567"/>
      <c r="N69" s="1237"/>
      <c r="O69" s="1237"/>
      <c r="P69" s="1583"/>
      <c r="Q69" s="19"/>
      <c r="R69" s="1587"/>
      <c r="S69" s="1588"/>
      <c r="T69" s="1589"/>
      <c r="U69" s="19"/>
      <c r="V69" s="19"/>
      <c r="W69" s="15"/>
    </row>
    <row r="70" spans="1:23" ht="18.75" customHeight="1">
      <c r="A70" s="1564"/>
      <c r="B70" s="1576"/>
      <c r="C70" s="1577"/>
      <c r="D70" s="1577"/>
      <c r="E70" s="1577"/>
      <c r="F70" s="1577"/>
      <c r="G70" s="1577"/>
      <c r="H70" s="1579"/>
      <c r="I70" s="1565"/>
      <c r="J70" s="1566" t="str">
        <f>B71</f>
        <v>FICHE AU POIDS avec % 40 lignes saisie en Kg</v>
      </c>
      <c r="K70" s="1567"/>
      <c r="L70" s="1567"/>
      <c r="M70" s="1567"/>
      <c r="N70" s="1567"/>
      <c r="O70" s="1567"/>
      <c r="P70" s="1568"/>
      <c r="Q70" s="19"/>
      <c r="R70" s="1587"/>
      <c r="S70" s="1588"/>
      <c r="T70" s="1589"/>
      <c r="U70" s="19"/>
      <c r="V70" s="19"/>
      <c r="W70" s="15"/>
    </row>
    <row r="71" spans="1:23" ht="18.75" customHeight="1">
      <c r="A71" s="1564"/>
      <c r="B71" s="1549" t="s">
        <v>5979</v>
      </c>
      <c r="C71" s="1550"/>
      <c r="D71" s="1550"/>
      <c r="E71" s="1550"/>
      <c r="F71" s="1550"/>
      <c r="G71" s="1550"/>
      <c r="H71" s="1551"/>
      <c r="I71" s="1565"/>
      <c r="J71" s="1552" t="str">
        <f>B74</f>
        <v>⑧ AUTEUR  : ?</v>
      </c>
      <c r="K71" s="1553"/>
      <c r="L71" s="1553"/>
      <c r="M71" s="1553"/>
      <c r="N71" s="1553"/>
      <c r="O71" s="1553"/>
      <c r="P71" s="1554"/>
      <c r="Q71" s="19"/>
      <c r="R71" s="1555" t="s">
        <v>5980</v>
      </c>
      <c r="S71" s="1556"/>
      <c r="T71" s="1557"/>
      <c r="U71" s="19"/>
      <c r="V71" s="19"/>
      <c r="W71" s="15"/>
    </row>
    <row r="72" spans="1:23" ht="18.75" customHeight="1">
      <c r="A72" s="1564"/>
      <c r="B72" s="1558" t="s">
        <v>976</v>
      </c>
      <c r="C72" s="1559"/>
      <c r="D72" s="1559"/>
      <c r="E72" s="1559"/>
      <c r="F72" s="1559"/>
      <c r="G72" s="1559"/>
      <c r="H72" s="1560"/>
      <c r="I72" s="1565"/>
      <c r="J72" s="1332"/>
      <c r="K72" s="1239" t="s">
        <v>1</v>
      </c>
      <c r="L72" s="1240">
        <v>2</v>
      </c>
      <c r="M72" s="1241"/>
      <c r="N72" s="1241"/>
      <c r="O72" s="1241" t="s">
        <v>0</v>
      </c>
      <c r="P72" s="1242">
        <v>2</v>
      </c>
      <c r="Q72" s="19"/>
      <c r="R72" s="1555"/>
      <c r="S72" s="1556"/>
      <c r="T72" s="1557"/>
      <c r="U72" s="19"/>
      <c r="V72" s="19"/>
      <c r="W72" s="15"/>
    </row>
    <row r="73" spans="1:23" ht="18.75">
      <c r="A73" s="1564"/>
      <c r="B73" s="1558"/>
      <c r="C73" s="1559"/>
      <c r="D73" s="1559"/>
      <c r="E73" s="1559"/>
      <c r="F73" s="1559"/>
      <c r="G73" s="1559"/>
      <c r="H73" s="1560"/>
      <c r="I73" s="1565"/>
      <c r="J73" s="1333"/>
      <c r="K73" s="1244"/>
      <c r="L73" s="1244"/>
      <c r="M73" s="1052"/>
      <c r="N73" s="1052"/>
      <c r="O73" s="1052"/>
      <c r="P73" s="1245"/>
      <c r="Q73" s="19"/>
      <c r="R73" s="1561" t="s">
        <v>61</v>
      </c>
      <c r="S73" s="1562"/>
      <c r="T73" s="1563"/>
      <c r="U73" s="19"/>
      <c r="V73" s="19"/>
      <c r="W73" s="15"/>
    </row>
    <row r="74" spans="1:23" ht="18.75" customHeight="1">
      <c r="A74" s="1564"/>
      <c r="B74" s="1543" t="s">
        <v>977</v>
      </c>
      <c r="C74" s="1544"/>
      <c r="D74" s="1544"/>
      <c r="E74" s="1544"/>
      <c r="F74" s="1544"/>
      <c r="G74" s="1544"/>
      <c r="H74" s="1545"/>
      <c r="I74" s="1565"/>
      <c r="J74" s="1334">
        <v>0</v>
      </c>
      <c r="K74" s="1244"/>
      <c r="L74" s="1244"/>
      <c r="M74" s="1052"/>
      <c r="N74" s="1052"/>
      <c r="O74" s="1052"/>
      <c r="P74" s="1247"/>
      <c r="Q74" s="19"/>
      <c r="R74" s="1525" t="s">
        <v>56</v>
      </c>
      <c r="S74" s="1526"/>
      <c r="T74" s="1527"/>
      <c r="U74" s="19"/>
      <c r="V74" s="19"/>
      <c r="W74" s="15"/>
    </row>
    <row r="75" spans="1:23" ht="18.75" customHeight="1">
      <c r="A75" s="1564"/>
      <c r="B75" s="1335" t="s">
        <v>5975</v>
      </c>
      <c r="C75" s="1249"/>
      <c r="D75" s="1336"/>
      <c r="E75" s="1546" t="s">
        <v>973</v>
      </c>
      <c r="F75" s="1546"/>
      <c r="G75" s="1547">
        <v>40</v>
      </c>
      <c r="H75" s="1548" t="str">
        <f>C76</f>
        <v>Kg</v>
      </c>
      <c r="I75" s="1565"/>
      <c r="J75" s="1334">
        <v>0</v>
      </c>
      <c r="K75" s="1244"/>
      <c r="L75" s="1244"/>
      <c r="M75" s="1052"/>
      <c r="N75" s="1337"/>
      <c r="O75" s="1337"/>
      <c r="P75" s="1247"/>
      <c r="Q75" s="19"/>
      <c r="R75" s="1525" t="s">
        <v>959</v>
      </c>
      <c r="S75" s="1526"/>
      <c r="T75" s="1527"/>
      <c r="U75" s="19"/>
      <c r="V75" s="19"/>
      <c r="W75" s="15"/>
    </row>
    <row r="76" spans="1:23" ht="18.75" customHeight="1">
      <c r="A76" s="1564"/>
      <c r="B76" s="1338">
        <f>C120</f>
        <v>5.8000000000000007</v>
      </c>
      <c r="C76" s="1339" t="s">
        <v>7</v>
      </c>
      <c r="D76" s="1336"/>
      <c r="E76" s="1546"/>
      <c r="F76" s="1546"/>
      <c r="G76" s="1547"/>
      <c r="H76" s="1548"/>
      <c r="I76" s="1565"/>
      <c r="J76" s="1340">
        <v>0</v>
      </c>
      <c r="K76" s="1254" t="s">
        <v>10</v>
      </c>
      <c r="L76" s="1255"/>
      <c r="M76" s="1255"/>
      <c r="N76" s="1255"/>
      <c r="O76" s="1255"/>
      <c r="P76" s="1256"/>
      <c r="Q76" s="19"/>
      <c r="R76" s="1525" t="s">
        <v>963</v>
      </c>
      <c r="S76" s="1526"/>
      <c r="T76" s="1527"/>
      <c r="U76" s="19"/>
      <c r="V76" s="19"/>
      <c r="W76" s="15"/>
    </row>
    <row r="77" spans="1:23" ht="15.75">
      <c r="A77" s="1564"/>
      <c r="B77" s="1341">
        <v>50</v>
      </c>
      <c r="C77" s="495" t="s">
        <v>5981</v>
      </c>
      <c r="D77" s="1258"/>
      <c r="E77" s="1258"/>
      <c r="F77" s="1258"/>
      <c r="G77" s="1342" t="s">
        <v>974</v>
      </c>
      <c r="H77" s="1343">
        <v>160</v>
      </c>
      <c r="I77" s="1565"/>
      <c r="J77" s="1344">
        <v>0</v>
      </c>
      <c r="K77" s="1262" t="s">
        <v>1001</v>
      </c>
      <c r="L77" s="1262"/>
      <c r="M77" s="1262"/>
      <c r="N77" s="1262"/>
      <c r="O77" s="1262"/>
      <c r="P77" s="1263"/>
      <c r="Q77" s="19"/>
      <c r="R77" s="1528" t="s">
        <v>957</v>
      </c>
      <c r="S77" s="1529"/>
      <c r="T77" s="1530"/>
      <c r="U77" s="19"/>
      <c r="V77" s="19"/>
      <c r="W77" s="15"/>
    </row>
    <row r="78" spans="1:23" ht="15.75">
      <c r="A78" s="1564"/>
      <c r="B78" s="1345">
        <f>(B76/B77)*1000</f>
        <v>116.00000000000001</v>
      </c>
      <c r="C78" s="495" t="s">
        <v>5982</v>
      </c>
      <c r="D78" s="1258"/>
      <c r="E78" s="1258"/>
      <c r="F78" s="1258"/>
      <c r="G78" s="1270" t="s">
        <v>5983</v>
      </c>
      <c r="H78" s="1346">
        <f>((B77/B78)*H77)</f>
        <v>68.965517241379303</v>
      </c>
      <c r="I78" s="1565"/>
      <c r="J78" s="1347" t="str">
        <f>IF(ISBLANK(K78),"",LARGE(J76:J77,1)+1)</f>
        <v/>
      </c>
      <c r="K78" s="1262"/>
      <c r="L78" s="1262" t="s">
        <v>1002</v>
      </c>
      <c r="M78" s="1262"/>
      <c r="N78" s="1262"/>
      <c r="O78" s="1262"/>
      <c r="P78" s="1263"/>
      <c r="Q78" s="19"/>
      <c r="R78" s="1528" t="s">
        <v>958</v>
      </c>
      <c r="S78" s="1529"/>
      <c r="T78" s="1530"/>
      <c r="U78" s="19"/>
      <c r="V78" s="19"/>
      <c r="W78" s="15"/>
    </row>
    <row r="79" spans="1:23" ht="15.75">
      <c r="A79" s="1564"/>
      <c r="B79" s="1348" t="s">
        <v>955</v>
      </c>
      <c r="C79" s="1349" t="s">
        <v>59</v>
      </c>
      <c r="D79" s="1349" t="s">
        <v>53</v>
      </c>
      <c r="E79" s="1350" t="s">
        <v>9</v>
      </c>
      <c r="F79" s="1351" t="s">
        <v>960</v>
      </c>
      <c r="G79" s="1352" t="s">
        <v>52</v>
      </c>
      <c r="H79" s="1353" t="s">
        <v>5</v>
      </c>
      <c r="I79" s="1565"/>
      <c r="J79" s="1347" t="str">
        <f>IF(ISBLANK(K79),"",LARGE(J76:J78,1)+1)</f>
        <v/>
      </c>
      <c r="K79" s="1262"/>
      <c r="L79" s="1262"/>
      <c r="M79" s="1262"/>
      <c r="N79" s="1262"/>
      <c r="O79" s="1262"/>
      <c r="P79" s="1263"/>
      <c r="Q79" s="19"/>
      <c r="R79" s="497" t="s">
        <v>955</v>
      </c>
      <c r="S79" s="496" t="s">
        <v>59</v>
      </c>
      <c r="T79" s="498" t="s">
        <v>960</v>
      </c>
      <c r="U79" s="19"/>
      <c r="V79" s="19"/>
      <c r="W79" s="15"/>
    </row>
    <row r="80" spans="1:23" ht="18.75">
      <c r="A80" s="1564"/>
      <c r="B80" s="1354">
        <v>2</v>
      </c>
      <c r="C80" s="1277"/>
      <c r="D80" s="1278" t="s">
        <v>961</v>
      </c>
      <c r="E80" s="1355">
        <f>IF(C58&lt;=0,0,IF(ISTEXT(B80),B80,IF(ISBLANK(B80),"",(B80/B76)*G75)))</f>
        <v>13.793103448275861</v>
      </c>
      <c r="F80" s="1280" t="s">
        <v>962</v>
      </c>
      <c r="G80" s="1281">
        <f>IF(E80&lt;=0,0,IF(ISBLANK(C80),0,IF(ISBLANK(B80),C80/B76*G75,(C80*B80)/B76*G75)))</f>
        <v>0</v>
      </c>
      <c r="H80" s="1356" t="str">
        <f>IF(ISBLANK(C80),"",G80/G75)</f>
        <v/>
      </c>
      <c r="I80" s="1565"/>
      <c r="J80" s="1347">
        <f>IF(ISBLANK(K80),"",LARGE(J76:J79,1)+1)</f>
        <v>1</v>
      </c>
      <c r="K80" s="1262" t="s">
        <v>466</v>
      </c>
      <c r="L80" s="1262"/>
      <c r="M80" s="1262"/>
      <c r="N80" s="1262"/>
      <c r="O80" s="1262"/>
      <c r="P80" s="1263"/>
      <c r="Q80" s="19"/>
      <c r="R80" s="1357">
        <v>3</v>
      </c>
      <c r="S80" s="1358"/>
      <c r="T80" s="1359" t="s">
        <v>14</v>
      </c>
      <c r="U80" s="19"/>
      <c r="V80" s="19"/>
      <c r="W80" s="15"/>
    </row>
    <row r="81" spans="1:23" ht="18.75">
      <c r="A81" s="1564"/>
      <c r="B81" s="1360"/>
      <c r="C81" s="1286">
        <v>4.2</v>
      </c>
      <c r="D81" s="1287" t="s">
        <v>49</v>
      </c>
      <c r="E81" s="1288" t="str">
        <f>IF(C58&lt;=0,0,IF(ISTEXT(B81),B81,IF(ISBLANK(B81),"",(B81/B76)*G75)))</f>
        <v/>
      </c>
      <c r="F81" s="1289"/>
      <c r="G81" s="1290">
        <f>IF(E81&lt;=0,0,IF(ISBLANK(C81),0,IF(ISBLANK(B81),C81/B76*G75,(C81*B81)/B76*G75)))</f>
        <v>28.965517241379306</v>
      </c>
      <c r="H81" s="1356">
        <f>IF(ISBLANK(C81),"",G81/G75)</f>
        <v>0.72413793103448265</v>
      </c>
      <c r="I81" s="1565"/>
      <c r="J81" s="1347">
        <f>IF(ISBLANK(K81),"",LARGE(J76:J80,1)+1)</f>
        <v>2</v>
      </c>
      <c r="K81" s="1262" t="s">
        <v>467</v>
      </c>
      <c r="L81" s="1262"/>
      <c r="M81" s="1262"/>
      <c r="N81" s="1262"/>
      <c r="O81" s="1262"/>
      <c r="P81" s="1263"/>
      <c r="Q81" s="19"/>
      <c r="R81" s="1291"/>
      <c r="S81" s="494">
        <v>0.15</v>
      </c>
      <c r="T81" s="1292" t="s">
        <v>7</v>
      </c>
      <c r="U81" s="19"/>
      <c r="V81" s="19"/>
      <c r="W81" s="15"/>
    </row>
    <row r="82" spans="1:23" ht="18.75">
      <c r="A82" s="1564"/>
      <c r="B82" s="1360"/>
      <c r="C82" s="1286">
        <v>1.6</v>
      </c>
      <c r="D82" s="1287" t="s">
        <v>50</v>
      </c>
      <c r="E82" s="1288" t="str">
        <f>IF(C58&lt;=0,0,IF(ISTEXT(B82),B82,IF(ISBLANK(B82),"",(B82/B76)*G75)))</f>
        <v/>
      </c>
      <c r="F82" s="1289"/>
      <c r="G82" s="1290">
        <f>IF(E82&lt;=0,0,IF(ISBLANK(C82),0,IF(ISBLANK(B82),C82/B76*G75,(C82*B82)/B76*G75)))</f>
        <v>11.03448275862069</v>
      </c>
      <c r="H82" s="1356">
        <f>IF(ISBLANK(C82),"",G82/G75)</f>
        <v>0.27586206896551724</v>
      </c>
      <c r="I82" s="1565"/>
      <c r="J82" s="1347" t="str">
        <f>IF(ISBLANK(K82),"",LARGE(J76:J81,1)+1)</f>
        <v/>
      </c>
      <c r="K82" s="1262"/>
      <c r="L82" s="1262"/>
      <c r="M82" s="1262"/>
      <c r="N82" s="1262"/>
      <c r="O82" s="1262"/>
      <c r="P82" s="1263"/>
      <c r="Q82" s="19"/>
      <c r="R82" s="1531" t="s">
        <v>5984</v>
      </c>
      <c r="S82" s="1532"/>
      <c r="T82" s="1533"/>
      <c r="U82" s="19"/>
      <c r="V82" s="19"/>
      <c r="W82" s="15"/>
    </row>
    <row r="83" spans="1:23" ht="18.75">
      <c r="A83" s="1564"/>
      <c r="B83" s="1360"/>
      <c r="C83" s="1286"/>
      <c r="D83" s="1287"/>
      <c r="E83" s="1288" t="str">
        <f>IF(C58&lt;=0,0,IF(ISTEXT(B83),B83,IF(ISBLANK(B83),"",(B83/B76)*G75)))</f>
        <v/>
      </c>
      <c r="F83" s="1289"/>
      <c r="G83" s="1290">
        <f>IF(E83&lt;=0,0,IF(ISBLANK(C83),0,IF(ISBLANK(B83),C83/B76*G75,(C83*B83)/B76*G75)))</f>
        <v>0</v>
      </c>
      <c r="H83" s="1356" t="str">
        <f>IF(ISBLANK(C83),"",G83/G75)</f>
        <v/>
      </c>
      <c r="I83" s="1565"/>
      <c r="J83" s="1347" t="str">
        <f>IF(ISBLANK(K83),"",LARGE(J76:J82,1)+1)</f>
        <v/>
      </c>
      <c r="K83" s="1262"/>
      <c r="L83" s="1262"/>
      <c r="M83" s="1262"/>
      <c r="N83" s="1262"/>
      <c r="O83" s="1262"/>
      <c r="P83" s="1263"/>
      <c r="Q83" s="19"/>
      <c r="R83" s="1534"/>
      <c r="S83" s="1535"/>
      <c r="T83" s="1536"/>
      <c r="U83" s="19"/>
      <c r="V83" s="19"/>
      <c r="W83" s="15"/>
    </row>
    <row r="84" spans="1:23" ht="18.75">
      <c r="A84" s="1564"/>
      <c r="B84" s="1360"/>
      <c r="C84" s="1286"/>
      <c r="D84" s="1287"/>
      <c r="E84" s="1288" t="str">
        <f>IF(C58&lt;=0,0,IF(ISTEXT(B84),B84,IF(ISBLANK(B84),"",(B84/B76)*G75)))</f>
        <v/>
      </c>
      <c r="F84" s="1289"/>
      <c r="G84" s="1290">
        <f>IF(E84&lt;=0,0,IF(ISBLANK(C84),0,IF(ISBLANK(B84),C84/B76*G75,(C84*B84)/B76*G75)))</f>
        <v>0</v>
      </c>
      <c r="H84" s="1356" t="str">
        <f>IF(ISBLANK(C84),"",G84/G75)</f>
        <v/>
      </c>
      <c r="I84" s="1565"/>
      <c r="J84" s="1347" t="str">
        <f>IF(ISBLANK(K84),"",LARGE(J76:J83,1)+1)</f>
        <v/>
      </c>
      <c r="K84" s="1262"/>
      <c r="L84" s="1262"/>
      <c r="M84" s="1262"/>
      <c r="N84" s="1262"/>
      <c r="O84" s="1262"/>
      <c r="P84" s="1263"/>
      <c r="Q84" s="19"/>
      <c r="R84" s="1534"/>
      <c r="S84" s="1535"/>
      <c r="T84" s="1536"/>
      <c r="U84" s="19"/>
      <c r="V84" s="19"/>
      <c r="W84" s="15"/>
    </row>
    <row r="85" spans="1:23" ht="18.75">
      <c r="A85" s="1564"/>
      <c r="B85" s="1360"/>
      <c r="C85" s="1286"/>
      <c r="D85" s="1287"/>
      <c r="E85" s="1288" t="str">
        <f>IF(C58&lt;=0,0,IF(ISTEXT(B85),B85,IF(ISBLANK(B85),"",(B85/B76)*G75)))</f>
        <v/>
      </c>
      <c r="F85" s="1289"/>
      <c r="G85" s="1290">
        <f>IF(E85&lt;=0,0,IF(ISBLANK(C85),0,IF(ISBLANK(B85),C85/B76*G75,(C85*B85)/B76*G75)))</f>
        <v>0</v>
      </c>
      <c r="H85" s="1356" t="str">
        <f>IF(ISBLANK(C85),"",G85/G75)</f>
        <v/>
      </c>
      <c r="I85" s="1565"/>
      <c r="J85" s="1347" t="str">
        <f>IF(ISBLANK(K85),"",LARGE(J76:J84,1)+1)</f>
        <v/>
      </c>
      <c r="K85" s="1262"/>
      <c r="L85" s="1262"/>
      <c r="M85" s="1262"/>
      <c r="N85" s="1262"/>
      <c r="O85" s="1262"/>
      <c r="P85" s="1263"/>
      <c r="Q85" s="19"/>
      <c r="R85" s="1537" t="s">
        <v>5985</v>
      </c>
      <c r="S85" s="1538"/>
      <c r="T85" s="1539"/>
      <c r="U85" s="19"/>
      <c r="V85" s="19"/>
      <c r="W85" s="15"/>
    </row>
    <row r="86" spans="1:23" ht="18.75">
      <c r="A86" s="1564"/>
      <c r="B86" s="1360"/>
      <c r="C86" s="1286"/>
      <c r="D86" s="1287"/>
      <c r="E86" s="1288" t="str">
        <f>IF(C58&lt;=0,0,IF(ISTEXT(B86),B86,IF(ISBLANK(B86),"",(B86/B76)*G75)))</f>
        <v/>
      </c>
      <c r="F86" s="1289"/>
      <c r="G86" s="1290">
        <f>IF(E86&lt;=0,0,IF(ISBLANK(C86),0,IF(ISBLANK(B86),C86/B76*G75,(C86*B86)/B76*G75)))</f>
        <v>0</v>
      </c>
      <c r="H86" s="1356" t="str">
        <f>IF(ISBLANK(C86),"",G86/G75)</f>
        <v/>
      </c>
      <c r="I86" s="1565"/>
      <c r="J86" s="1347">
        <f>IF(ISBLANK(K86),"",LARGE(J76:J85,1)+1)</f>
        <v>3</v>
      </c>
      <c r="K86" s="1262" t="s">
        <v>985</v>
      </c>
      <c r="L86" s="1262"/>
      <c r="M86" s="1262"/>
      <c r="N86" s="1262"/>
      <c r="O86" s="1262"/>
      <c r="P86" s="1263"/>
      <c r="Q86" s="19"/>
      <c r="R86" s="1540" t="s">
        <v>5986</v>
      </c>
      <c r="S86" s="1541"/>
      <c r="T86" s="1542"/>
      <c r="U86" s="19"/>
      <c r="V86" s="19"/>
      <c r="W86" s="15"/>
    </row>
    <row r="87" spans="1:23" ht="15.75" customHeight="1">
      <c r="A87" s="1564"/>
      <c r="B87" s="1360"/>
      <c r="C87" s="1286"/>
      <c r="D87" s="1287"/>
      <c r="E87" s="1288" t="str">
        <f>IF(C58&lt;=0,0,IF(ISTEXT(B87),B87,IF(ISBLANK(B87),"",(B87/B76)*G75)))</f>
        <v/>
      </c>
      <c r="F87" s="1289"/>
      <c r="G87" s="1290">
        <f>IF(E87&lt;=0,0,IF(ISBLANK(C87),0,IF(ISBLANK(B87),C87/B76*G75,(C87*B87)/B76*G75)))</f>
        <v>0</v>
      </c>
      <c r="H87" s="1356" t="str">
        <f>IF(ISBLANK(C87),"",G87/G75)</f>
        <v/>
      </c>
      <c r="I87" s="1565"/>
      <c r="J87" s="1347">
        <f>IF(ISBLANK(K87),"",LARGE(J76:J86,1)+1)</f>
        <v>4</v>
      </c>
      <c r="K87" s="1262" t="s">
        <v>986</v>
      </c>
      <c r="L87" s="1262"/>
      <c r="M87" s="1262"/>
      <c r="N87" s="1262"/>
      <c r="O87" s="1262"/>
      <c r="P87" s="1263"/>
      <c r="Q87" s="19"/>
      <c r="R87" s="1540"/>
      <c r="S87" s="1541"/>
      <c r="T87" s="1542"/>
      <c r="U87" s="19"/>
      <c r="V87" s="19"/>
      <c r="W87" s="15"/>
    </row>
    <row r="88" spans="1:23" ht="18.75">
      <c r="A88" s="1564"/>
      <c r="B88" s="1360"/>
      <c r="C88" s="1286"/>
      <c r="D88" s="1287"/>
      <c r="E88" s="1288" t="str">
        <f>IF(C58&lt;=0,0,IF(ISTEXT(B88),B88,IF(ISBLANK(B88),"",(B88/B76)*G75)))</f>
        <v/>
      </c>
      <c r="F88" s="1289"/>
      <c r="G88" s="1290">
        <f>IF(E88&lt;=0,0,IF(ISBLANK(C88),0,IF(ISBLANK(B88),C88/B76*G75,(C88*B88)/B76*G75)))</f>
        <v>0</v>
      </c>
      <c r="H88" s="1356" t="str">
        <f>IF(ISBLANK(C88),"",G88/G75)</f>
        <v/>
      </c>
      <c r="I88" s="1565"/>
      <c r="J88" s="1347">
        <f>IF(ISBLANK(K88),"",LARGE(J76:J87,1)+1)</f>
        <v>5</v>
      </c>
      <c r="K88" s="1262" t="s">
        <v>1018</v>
      </c>
      <c r="L88" s="1262"/>
      <c r="M88" s="1262"/>
      <c r="N88" s="1262"/>
      <c r="O88" s="1262"/>
      <c r="P88" s="1263"/>
      <c r="Q88" s="19"/>
      <c r="R88" s="1510" t="s">
        <v>5987</v>
      </c>
      <c r="S88" s="1511"/>
      <c r="T88" s="1512"/>
      <c r="U88" s="19"/>
      <c r="V88" s="19"/>
      <c r="W88" s="15"/>
    </row>
    <row r="89" spans="1:23" ht="18.75">
      <c r="A89" s="1564"/>
      <c r="B89" s="1360"/>
      <c r="C89" s="1286"/>
      <c r="D89" s="1287"/>
      <c r="E89" s="1288" t="str">
        <f>IF(C58&lt;=0,0,IF(ISTEXT(B89),B89,IF(ISBLANK(B89),"",(B89/B76)*G75)))</f>
        <v/>
      </c>
      <c r="F89" s="1289"/>
      <c r="G89" s="1290">
        <f>IF(E89&lt;=0,0,IF(ISBLANK(C89),0,IF(ISBLANK(B89),C89/B76*G75,(C89*B89)/B76*G75)))</f>
        <v>0</v>
      </c>
      <c r="H89" s="1356" t="str">
        <f>IF(ISBLANK(C89),"",G89/G75)</f>
        <v/>
      </c>
      <c r="I89" s="1565"/>
      <c r="J89" s="1347" t="str">
        <f>IF(ISBLANK(K89),"",LARGE(J76:J88,1)+1)</f>
        <v/>
      </c>
      <c r="K89" s="1262"/>
      <c r="L89" s="1262" t="s">
        <v>987</v>
      </c>
      <c r="M89" s="1262"/>
      <c r="N89" s="1262"/>
      <c r="O89" s="1262"/>
      <c r="P89" s="1263"/>
      <c r="Q89" s="19"/>
      <c r="R89" s="1510"/>
      <c r="S89" s="1511"/>
      <c r="T89" s="1512"/>
      <c r="U89" s="19"/>
      <c r="V89" s="19"/>
      <c r="W89" s="15"/>
    </row>
    <row r="90" spans="1:23" ht="18.75">
      <c r="A90" s="1564"/>
      <c r="B90" s="1360"/>
      <c r="C90" s="1286"/>
      <c r="D90" s="1287"/>
      <c r="E90" s="1288" t="str">
        <f>IF(C58&lt;=0,0,IF(ISTEXT(B90),B90,IF(ISBLANK(B90),"",(B90/B76)*G75)))</f>
        <v/>
      </c>
      <c r="F90" s="1289"/>
      <c r="G90" s="1290">
        <f>IF(E90&lt;=0,0,IF(ISBLANK(C90),0,IF(ISBLANK(B90),C90/B76*G75,(C90*B90)/B76*G75)))</f>
        <v>0</v>
      </c>
      <c r="H90" s="1356" t="str">
        <f>IF(ISBLANK(C90),"",G90/G75)</f>
        <v/>
      </c>
      <c r="I90" s="1565"/>
      <c r="J90" s="1347" t="str">
        <f>IF(ISBLANK(K90),"",LARGE(J76:J89,1)+1)</f>
        <v/>
      </c>
      <c r="K90" s="1262"/>
      <c r="L90" s="1262" t="s">
        <v>1019</v>
      </c>
      <c r="M90" s="1262"/>
      <c r="N90" s="1262"/>
      <c r="O90" s="1262"/>
      <c r="P90" s="1263"/>
      <c r="Q90" s="19"/>
      <c r="R90" s="1513" t="s">
        <v>975</v>
      </c>
      <c r="S90" s="1514"/>
      <c r="T90" s="1515"/>
      <c r="U90" s="19"/>
      <c r="V90" s="19"/>
      <c r="W90" s="15"/>
    </row>
    <row r="91" spans="1:23" ht="18.75">
      <c r="A91" s="1564"/>
      <c r="B91" s="1360"/>
      <c r="C91" s="1286"/>
      <c r="D91" s="1287"/>
      <c r="E91" s="1288" t="str">
        <f>IF(C58&lt;=0,0,IF(ISTEXT(B91),B91,IF(ISBLANK(B91),"",(B91/B76)*G75)))</f>
        <v/>
      </c>
      <c r="F91" s="1289"/>
      <c r="G91" s="1290">
        <f>IF(E91&lt;=0,0,IF(ISBLANK(C91),0,IF(ISBLANK(B91),C91/B76*G75,(C91*B91)/B76*G75)))</f>
        <v>0</v>
      </c>
      <c r="H91" s="1356" t="str">
        <f>IF(ISBLANK(C91),"",G91/G75)</f>
        <v/>
      </c>
      <c r="I91" s="1565"/>
      <c r="J91" s="1347">
        <f>IF(ISBLANK(K91),"",LARGE(J76:J90,1)+1)</f>
        <v>6</v>
      </c>
      <c r="K91" s="1262" t="s">
        <v>5988</v>
      </c>
      <c r="L91" s="1262"/>
      <c r="M91" s="1262"/>
      <c r="N91" s="1262"/>
      <c r="O91" s="1262"/>
      <c r="P91" s="1263"/>
      <c r="Q91" s="19"/>
      <c r="R91" s="1513"/>
      <c r="S91" s="1514"/>
      <c r="T91" s="1515"/>
      <c r="U91" s="19"/>
      <c r="V91" s="19"/>
      <c r="W91" s="15"/>
    </row>
    <row r="92" spans="1:23" ht="19.5" thickBot="1">
      <c r="A92" s="1564"/>
      <c r="B92" s="1360"/>
      <c r="C92" s="1286"/>
      <c r="D92" s="1287"/>
      <c r="E92" s="1288" t="str">
        <f>IF(C58&lt;=0,0,IF(ISTEXT(B92),B92,IF(ISBLANK(B92),"",(B92/B76)*G75)))</f>
        <v/>
      </c>
      <c r="F92" s="1289"/>
      <c r="G92" s="1290">
        <f>IF(E92&lt;=0,0,IF(ISBLANK(C92),0,IF(ISBLANK(B92),C92/B76*G75,(C92*B92)/B76*G75)))</f>
        <v>0</v>
      </c>
      <c r="H92" s="1356" t="str">
        <f>IF(ISBLANK(C92),"",G92/G75)</f>
        <v/>
      </c>
      <c r="I92" s="1565"/>
      <c r="J92" s="1347" t="str">
        <f>IF(ISBLANK(K92),"",LARGE(J76:J91,1)+1)</f>
        <v/>
      </c>
      <c r="K92" s="1262"/>
      <c r="L92" s="1262"/>
      <c r="M92" s="1262"/>
      <c r="N92" s="1262"/>
      <c r="O92" s="1262"/>
      <c r="P92" s="1263"/>
      <c r="Q92" s="19"/>
      <c r="R92" s="1361">
        <v>12</v>
      </c>
      <c r="S92" s="1362">
        <v>12</v>
      </c>
      <c r="T92" s="1363">
        <v>12</v>
      </c>
      <c r="U92" s="19"/>
      <c r="V92" s="19"/>
      <c r="W92" s="15"/>
    </row>
    <row r="93" spans="1:23" ht="18.75">
      <c r="A93" s="1564"/>
      <c r="B93" s="1360"/>
      <c r="C93" s="1286"/>
      <c r="D93" s="1287"/>
      <c r="E93" s="1288" t="str">
        <f>IF(C58&lt;=0,0,IF(ISTEXT(B93),B93,IF(ISBLANK(B93),"",(B93/B76)*G75)))</f>
        <v/>
      </c>
      <c r="F93" s="1289"/>
      <c r="G93" s="1290">
        <f>IF(E93&lt;=0,0,IF(ISBLANK(C93),0,IF(ISBLANK(B93),C93/B76*G75,(C93*B93)/B76*G75)))</f>
        <v>0</v>
      </c>
      <c r="H93" s="1356" t="str">
        <f>IF(ISBLANK(C93),"",G93/G75)</f>
        <v/>
      </c>
      <c r="I93" s="1565"/>
      <c r="J93" s="1347" t="str">
        <f>IF(ISBLANK(K93),"",LARGE(J76:J92,1)+1)</f>
        <v/>
      </c>
      <c r="K93" s="1262"/>
      <c r="L93" s="1262"/>
      <c r="M93" s="1262"/>
      <c r="N93" s="1262"/>
      <c r="O93" s="1262"/>
      <c r="P93" s="1263"/>
      <c r="Q93" s="19"/>
      <c r="R93" s="19"/>
      <c r="S93" s="19"/>
      <c r="T93" s="19"/>
      <c r="U93" s="19"/>
      <c r="V93" s="19"/>
      <c r="W93" s="15"/>
    </row>
    <row r="94" spans="1:23" ht="18.75">
      <c r="A94" s="1564"/>
      <c r="B94" s="1360"/>
      <c r="C94" s="1286"/>
      <c r="D94" s="1287"/>
      <c r="E94" s="1288" t="str">
        <f>IF(C58&lt;=0,0,IF(ISTEXT(B94),B94,IF(ISBLANK(B94),"",(B94/B76)*G75)))</f>
        <v/>
      </c>
      <c r="F94" s="1289"/>
      <c r="G94" s="1290">
        <f>IF(E94&lt;=0,0,IF(ISBLANK(C94),0,IF(ISBLANK(B94),C94/B76*G75,(C94*B94)/B76*G75)))</f>
        <v>0</v>
      </c>
      <c r="H94" s="1356" t="str">
        <f>IF(ISBLANK(C94),"",G94/G75)</f>
        <v/>
      </c>
      <c r="I94" s="1565"/>
      <c r="J94" s="1347" t="str">
        <f>IF(ISBLANK(K94),"",LARGE(J76:J93,1)+1)</f>
        <v/>
      </c>
      <c r="K94" s="1262"/>
      <c r="L94" s="1262"/>
      <c r="M94" s="1262"/>
      <c r="N94" s="1262"/>
      <c r="O94" s="1262"/>
      <c r="P94" s="1263"/>
      <c r="Q94" s="19"/>
      <c r="R94" s="19"/>
      <c r="S94" s="19"/>
      <c r="T94" s="19"/>
      <c r="U94" s="19"/>
      <c r="V94" s="19"/>
      <c r="W94" s="15"/>
    </row>
    <row r="95" spans="1:23" ht="18.75">
      <c r="A95" s="1564"/>
      <c r="B95" s="1360"/>
      <c r="C95" s="1286"/>
      <c r="D95" s="1287"/>
      <c r="E95" s="1288" t="str">
        <f>IF(C58&lt;=0,0,IF(ISTEXT(B95),B95,IF(ISBLANK(B95),"",(B95/B76)*G75)))</f>
        <v/>
      </c>
      <c r="F95" s="1289"/>
      <c r="G95" s="1290">
        <f>IF(E95&lt;=0,0,IF(ISBLANK(C95),0,IF(ISBLANK(B95),C95/B76*G75,(C95*B95)/B76*G75)))</f>
        <v>0</v>
      </c>
      <c r="H95" s="1356" t="str">
        <f>IF(ISBLANK(C95),"",G95/G75)</f>
        <v/>
      </c>
      <c r="I95" s="1565"/>
      <c r="J95" s="1347" t="str">
        <f>IF(ISBLANK(K95),"",LARGE(J76:J94,1)+1)</f>
        <v/>
      </c>
      <c r="K95" s="1262"/>
      <c r="L95" s="1262"/>
      <c r="M95" s="1262"/>
      <c r="N95" s="1262"/>
      <c r="O95" s="1262"/>
      <c r="P95" s="1263"/>
      <c r="Q95" s="19"/>
      <c r="R95" s="1516" t="s">
        <v>1011</v>
      </c>
      <c r="S95" s="1517"/>
      <c r="T95" s="1517"/>
      <c r="U95" s="1518"/>
      <c r="V95" s="19"/>
      <c r="W95" s="15"/>
    </row>
    <row r="96" spans="1:23" ht="18.75">
      <c r="A96" s="1564"/>
      <c r="B96" s="1360"/>
      <c r="C96" s="1286"/>
      <c r="D96" s="1287"/>
      <c r="E96" s="1288" t="str">
        <f>IF(C58&lt;=0,0,IF(ISTEXT(B96),B96,IF(ISBLANK(B96),"",(B96/B76)*G75)))</f>
        <v/>
      </c>
      <c r="F96" s="1289"/>
      <c r="G96" s="1290">
        <f>IF(E96&lt;=0,0,IF(ISBLANK(C96),0,IF(ISBLANK(B96),C96/B76*G75,(C96*B96)/B76*G75)))</f>
        <v>0</v>
      </c>
      <c r="H96" s="1356" t="str">
        <f>IF(ISBLANK(C96),"",G96/G75)</f>
        <v/>
      </c>
      <c r="I96" s="1565"/>
      <c r="J96" s="1347" t="str">
        <f>IF(ISBLANK(K96),"",LARGE(J76:J95,1)+1)</f>
        <v/>
      </c>
      <c r="K96" s="1262"/>
      <c r="L96" s="1262"/>
      <c r="M96" s="1262"/>
      <c r="N96" s="1262"/>
      <c r="O96" s="1262"/>
      <c r="P96" s="1263"/>
      <c r="Q96" s="19"/>
      <c r="R96" s="1519"/>
      <c r="S96" s="1520"/>
      <c r="T96" s="1520"/>
      <c r="U96" s="1521"/>
      <c r="V96" s="19"/>
      <c r="W96" s="15"/>
    </row>
    <row r="97" spans="1:23" ht="18.75">
      <c r="A97" s="1564"/>
      <c r="B97" s="1360"/>
      <c r="C97" s="1286"/>
      <c r="D97" s="1287"/>
      <c r="E97" s="1288" t="str">
        <f>IF(C58&lt;=0,0,IF(ISTEXT(B97),B97,IF(ISBLANK(B97),"",(B97/B76)*G75)))</f>
        <v/>
      </c>
      <c r="F97" s="1289"/>
      <c r="G97" s="1290">
        <f>IF(E97&lt;=0,0,IF(ISBLANK(C97),0,IF(ISBLANK(B97),C97/B76*G75,(C97*B97)/B76*G75)))</f>
        <v>0</v>
      </c>
      <c r="H97" s="1356" t="str">
        <f>IF(ISBLANK(C97),"",G97/G75)</f>
        <v/>
      </c>
      <c r="I97" s="1565"/>
      <c r="J97" s="1347" t="str">
        <f>IF(ISBLANK(K97),"",LARGE(J76:J96,1)+1)</f>
        <v/>
      </c>
      <c r="K97" s="1262"/>
      <c r="L97" s="1262"/>
      <c r="M97" s="1262"/>
      <c r="N97" s="1262"/>
      <c r="O97" s="1262"/>
      <c r="P97" s="1263"/>
      <c r="Q97" s="19"/>
      <c r="R97" s="1519"/>
      <c r="S97" s="1520"/>
      <c r="T97" s="1520"/>
      <c r="U97" s="1521"/>
      <c r="V97" s="19"/>
      <c r="W97" s="15"/>
    </row>
    <row r="98" spans="1:23" ht="18.75">
      <c r="A98" s="1564"/>
      <c r="B98" s="1360"/>
      <c r="C98" s="1286"/>
      <c r="D98" s="1287"/>
      <c r="E98" s="1288" t="str">
        <f>IF(C58&lt;=0,0,IF(ISTEXT(B98),B98,IF(ISBLANK(B98),"",(B98/B76)*G75)))</f>
        <v/>
      </c>
      <c r="F98" s="1289"/>
      <c r="G98" s="1290">
        <f>IF(E98&lt;=0,0,IF(ISBLANK(C98),0,IF(ISBLANK(B98),C98/B76*G75,(C98*B98)/B76*G75)))</f>
        <v>0</v>
      </c>
      <c r="H98" s="1356" t="str">
        <f>IF(ISBLANK(C98),"",G98/G75)</f>
        <v/>
      </c>
      <c r="I98" s="1565"/>
      <c r="J98" s="1347" t="str">
        <f>IF(ISBLANK(K98),"",LARGE(J76:J97,1)+1)</f>
        <v/>
      </c>
      <c r="K98" s="1262"/>
      <c r="L98" s="1262"/>
      <c r="M98" s="1262"/>
      <c r="N98" s="1262"/>
      <c r="O98" s="1262"/>
      <c r="P98" s="1263"/>
      <c r="Q98" s="19"/>
      <c r="R98" s="1522" t="s">
        <v>1003</v>
      </c>
      <c r="S98" s="1523"/>
      <c r="T98" s="1523"/>
      <c r="U98" s="1524"/>
      <c r="V98" s="19"/>
      <c r="W98" s="15"/>
    </row>
    <row r="99" spans="1:23" ht="18.75">
      <c r="A99" s="1564"/>
      <c r="B99" s="1360"/>
      <c r="C99" s="1286"/>
      <c r="D99" s="1287"/>
      <c r="E99" s="1288" t="str">
        <f>IF(C58&lt;=0,0,IF(ISTEXT(B99),B99,IF(ISBLANK(B99),"",(B99/B76)*G75)))</f>
        <v/>
      </c>
      <c r="F99" s="1289"/>
      <c r="G99" s="1290">
        <f>IF(E99&lt;=0,0,IF(ISBLANK(C99),0,IF(ISBLANK(B99),C99/B76*G75,(C99*B99)/B76*G75)))</f>
        <v>0</v>
      </c>
      <c r="H99" s="1356" t="str">
        <f>IF(ISBLANK(C99),"",G99/G75)</f>
        <v/>
      </c>
      <c r="I99" s="1565"/>
      <c r="J99" s="1347" t="str">
        <f>IF(ISBLANK(K99),"",LARGE(J76:J98,1)+1)</f>
        <v/>
      </c>
      <c r="K99" s="1262"/>
      <c r="L99" s="1262"/>
      <c r="M99" s="1262"/>
      <c r="N99" s="1262"/>
      <c r="O99" s="1262"/>
      <c r="P99" s="1263"/>
      <c r="Q99" s="19"/>
      <c r="R99" s="1522"/>
      <c r="S99" s="1523"/>
      <c r="T99" s="1523"/>
      <c r="U99" s="1524"/>
      <c r="V99" s="19"/>
      <c r="W99" s="15"/>
    </row>
    <row r="100" spans="1:23" ht="18.75">
      <c r="A100" s="1564"/>
      <c r="B100" s="1360"/>
      <c r="C100" s="1286"/>
      <c r="D100" s="1287"/>
      <c r="E100" s="1288" t="str">
        <f>IF(C58&lt;=0,0,IF(ISTEXT(B100),B100,IF(ISBLANK(B100),"",(B100/B76)*G75)))</f>
        <v/>
      </c>
      <c r="F100" s="1289"/>
      <c r="G100" s="1290">
        <f>IF(E100&lt;=0,0,IF(ISBLANK(C100),0,IF(ISBLANK(B100),C100/B76*G75,(C100*B100)/B76*G75)))</f>
        <v>0</v>
      </c>
      <c r="H100" s="1356" t="str">
        <f>IF(ISBLANK(C100),"",G100/G75)</f>
        <v/>
      </c>
      <c r="I100" s="1565"/>
      <c r="J100" s="1347" t="str">
        <f>IF(ISBLANK(K100),"",LARGE(J76:J99,1)+1)</f>
        <v/>
      </c>
      <c r="K100" s="1262"/>
      <c r="L100" s="1262"/>
      <c r="M100" s="1262"/>
      <c r="N100" s="1262"/>
      <c r="O100" s="1262"/>
      <c r="P100" s="1263"/>
      <c r="Q100" s="19"/>
      <c r="R100" s="1522"/>
      <c r="S100" s="1523"/>
      <c r="T100" s="1523"/>
      <c r="U100" s="1524"/>
      <c r="V100" s="19"/>
      <c r="W100" s="15"/>
    </row>
    <row r="101" spans="1:23" ht="18.75">
      <c r="A101" s="1564"/>
      <c r="B101" s="1360"/>
      <c r="C101" s="1286"/>
      <c r="D101" s="1287"/>
      <c r="E101" s="1288" t="str">
        <f>IF(C58&lt;=0,0,IF(ISTEXT(B101),B101,IF(ISBLANK(B101),"",(B101/B76)*G75)))</f>
        <v/>
      </c>
      <c r="F101" s="1289"/>
      <c r="G101" s="1290">
        <f>IF(E101&lt;=0,0,IF(ISBLANK(C101),0,IF(ISBLANK(B101),C101/B76*G75,(C101*B101)/B76*G75)))</f>
        <v>0</v>
      </c>
      <c r="H101" s="1356" t="str">
        <f>IF(ISBLANK(C101),"",G101/G75)</f>
        <v/>
      </c>
      <c r="I101" s="1565"/>
      <c r="J101" s="1347" t="str">
        <f>IF(ISBLANK(K101),"",LARGE(J76:J100,1)+1)</f>
        <v/>
      </c>
      <c r="K101" s="1262"/>
      <c r="L101" s="1262"/>
      <c r="M101" s="1262"/>
      <c r="N101" s="1262"/>
      <c r="O101" s="1262"/>
      <c r="P101" s="1263"/>
      <c r="Q101" s="19"/>
      <c r="R101" s="1519" t="s">
        <v>1004</v>
      </c>
      <c r="S101" s="1520"/>
      <c r="T101" s="1520"/>
      <c r="U101" s="1521"/>
      <c r="V101" s="19"/>
      <c r="W101" s="15"/>
    </row>
    <row r="102" spans="1:23" ht="18.75">
      <c r="A102" s="1564"/>
      <c r="B102" s="1360"/>
      <c r="C102" s="1286"/>
      <c r="D102" s="1287"/>
      <c r="E102" s="1288" t="str">
        <f>IF(C58&lt;=0,0,IF(ISTEXT(B102),B102,IF(ISBLANK(B102),"",(B102/B76)*G75)))</f>
        <v/>
      </c>
      <c r="F102" s="1289"/>
      <c r="G102" s="1290">
        <f>IF(E102&lt;=0,0,IF(ISBLANK(C102),0,IF(ISBLANK(B102),C102/B76*G75,(C102*B102)/B76*G75)))</f>
        <v>0</v>
      </c>
      <c r="H102" s="1356" t="str">
        <f>IF(ISBLANK(C102),"",G102/G75)</f>
        <v/>
      </c>
      <c r="I102" s="1565"/>
      <c r="J102" s="1347" t="str">
        <f>IF(ISBLANK(K102),"",LARGE(J76:J101,1)+1)</f>
        <v/>
      </c>
      <c r="K102" s="1262"/>
      <c r="L102" s="1262"/>
      <c r="M102" s="1262"/>
      <c r="N102" s="1262"/>
      <c r="O102" s="1262"/>
      <c r="P102" s="1263"/>
      <c r="Q102" s="19"/>
      <c r="R102" s="1519"/>
      <c r="S102" s="1520"/>
      <c r="T102" s="1520"/>
      <c r="U102" s="1521"/>
      <c r="V102" s="19"/>
      <c r="W102" s="15"/>
    </row>
    <row r="103" spans="1:23" ht="18.75">
      <c r="A103" s="1564"/>
      <c r="B103" s="1360"/>
      <c r="C103" s="1286"/>
      <c r="D103" s="1287"/>
      <c r="E103" s="1288" t="str">
        <f>IF(C58&lt;=0,0,IF(ISTEXT(B103),B103,IF(ISBLANK(B103),"",(B103/B76)*G75)))</f>
        <v/>
      </c>
      <c r="F103" s="1289"/>
      <c r="G103" s="1290">
        <f>IF(E103&lt;=0,0,IF(ISBLANK(C103),0,IF(ISBLANK(B103),C103/B76*G75,(C103*B103)/B76*G75)))</f>
        <v>0</v>
      </c>
      <c r="H103" s="1356" t="str">
        <f>IF(ISBLANK(C103),"",G103/G75)</f>
        <v/>
      </c>
      <c r="I103" s="1565"/>
      <c r="J103" s="1347" t="str">
        <f>IF(ISBLANK(K103),"",LARGE(J76:J102,1)+1)</f>
        <v/>
      </c>
      <c r="K103" s="1262"/>
      <c r="L103" s="1262"/>
      <c r="M103" s="1262"/>
      <c r="N103" s="1262"/>
      <c r="O103" s="1262"/>
      <c r="P103" s="1263"/>
      <c r="Q103" s="19"/>
      <c r="R103" s="1504" t="s">
        <v>1005</v>
      </c>
      <c r="S103" s="1505"/>
      <c r="T103" s="1505"/>
      <c r="U103" s="1506"/>
      <c r="V103" s="19"/>
      <c r="W103" s="15"/>
    </row>
    <row r="104" spans="1:23" ht="18.75">
      <c r="A104" s="1564"/>
      <c r="B104" s="1360"/>
      <c r="C104" s="1286"/>
      <c r="D104" s="1287"/>
      <c r="E104" s="1288" t="str">
        <f>IF(C58&lt;=0,0,IF(ISTEXT(B104),B104,IF(ISBLANK(B104),"",(B104/B76)*G75)))</f>
        <v/>
      </c>
      <c r="F104" s="1289"/>
      <c r="G104" s="1290">
        <f>IF(E104&lt;=0,0,IF(ISBLANK(C104),0,IF(ISBLANK(B104),C104/B76*G75,(C104*B104)/B76*G75)))</f>
        <v>0</v>
      </c>
      <c r="H104" s="1356" t="str">
        <f>IF(ISBLANK(C104),"",G104/G75)</f>
        <v/>
      </c>
      <c r="I104" s="1565"/>
      <c r="J104" s="1347" t="str">
        <f>IF(ISBLANK(K104),"",LARGE(J76:J103,1)+1)</f>
        <v/>
      </c>
      <c r="K104" s="1262"/>
      <c r="L104" s="1262"/>
      <c r="M104" s="1262"/>
      <c r="N104" s="1262"/>
      <c r="O104" s="1262"/>
      <c r="P104" s="1263"/>
      <c r="Q104" s="19"/>
      <c r="R104" s="1507" t="s">
        <v>1006</v>
      </c>
      <c r="S104" s="1508"/>
      <c r="T104" s="1508"/>
      <c r="U104" s="1509"/>
      <c r="V104" s="19"/>
      <c r="W104" s="15"/>
    </row>
    <row r="105" spans="1:23" ht="18.75">
      <c r="A105" s="1564"/>
      <c r="B105" s="1360"/>
      <c r="C105" s="1286"/>
      <c r="D105" s="1287"/>
      <c r="E105" s="1288" t="str">
        <f>IF(C58&lt;=0,0,IF(ISTEXT(B105),B105,IF(ISBLANK(B105),"",(B105/B76)*G75)))</f>
        <v/>
      </c>
      <c r="F105" s="1289"/>
      <c r="G105" s="1290">
        <f>IF(E105&lt;=0,0,IF(ISBLANK(C105),0,IF(ISBLANK(B105),C105/B76*G75,(C105*B105)/B76*G75)))</f>
        <v>0</v>
      </c>
      <c r="H105" s="1356" t="str">
        <f>IF(ISBLANK(C105),"",G105/G75)</f>
        <v/>
      </c>
      <c r="I105" s="1565"/>
      <c r="J105" s="1347" t="str">
        <f>IF(ISBLANK(K105),"",LARGE(J76:J104,1)+1)</f>
        <v/>
      </c>
      <c r="K105" s="1262"/>
      <c r="L105" s="1262"/>
      <c r="M105" s="1262"/>
      <c r="N105" s="1262"/>
      <c r="O105" s="1262"/>
      <c r="P105" s="1263"/>
      <c r="Q105" s="19"/>
      <c r="R105" s="1507"/>
      <c r="S105" s="1508"/>
      <c r="T105" s="1508"/>
      <c r="U105" s="1509"/>
      <c r="V105" s="19"/>
      <c r="W105" s="15"/>
    </row>
    <row r="106" spans="1:23" ht="18.75">
      <c r="A106" s="1564"/>
      <c r="B106" s="1360"/>
      <c r="C106" s="1286"/>
      <c r="D106" s="1287"/>
      <c r="E106" s="1288" t="str">
        <f>IF(C58&lt;=0,0,IF(ISTEXT(B106),B106,IF(ISBLANK(B106),"",(B106/B76)*G75)))</f>
        <v/>
      </c>
      <c r="F106" s="1289"/>
      <c r="G106" s="1290">
        <f>IF(E106&lt;=0,0,IF(ISBLANK(C106),0,IF(ISBLANK(B106),C106/B76*G75,(C106*B106)/B76*G75)))</f>
        <v>0</v>
      </c>
      <c r="H106" s="1356" t="str">
        <f>IF(ISBLANK(C106),"",G106/G75)</f>
        <v/>
      </c>
      <c r="I106" s="1565"/>
      <c r="J106" s="1347" t="str">
        <f>IF(ISBLANK(K106),"",LARGE(J76:J105,1)+1)</f>
        <v/>
      </c>
      <c r="K106" s="1262"/>
      <c r="L106" s="1262"/>
      <c r="M106" s="1262"/>
      <c r="N106" s="1262"/>
      <c r="O106" s="1262"/>
      <c r="P106" s="1263"/>
      <c r="Q106" s="19"/>
      <c r="R106" s="1504" t="s">
        <v>1007</v>
      </c>
      <c r="S106" s="1505"/>
      <c r="T106" s="1505"/>
      <c r="U106" s="1506"/>
      <c r="V106" s="19"/>
      <c r="W106" s="15"/>
    </row>
    <row r="107" spans="1:23" ht="15.75" customHeight="1">
      <c r="A107" s="1564"/>
      <c r="B107" s="1360"/>
      <c r="C107" s="1286"/>
      <c r="D107" s="1287"/>
      <c r="E107" s="1288" t="str">
        <f>IF(C58&lt;=0,0,IF(ISTEXT(B107),B107,IF(ISBLANK(B107),"",(B107/B76)*G75)))</f>
        <v/>
      </c>
      <c r="F107" s="1289"/>
      <c r="G107" s="1290">
        <f>IF(E107&lt;=0,0,IF(ISBLANK(C107),0,IF(ISBLANK(B107),C107/B76*G75,(C107*B107)/B76*G75)))</f>
        <v>0</v>
      </c>
      <c r="H107" s="1356" t="str">
        <f>IF(ISBLANK(C107),"",G107/G75)</f>
        <v/>
      </c>
      <c r="I107" s="1565"/>
      <c r="J107" s="1347" t="str">
        <f>IF(ISBLANK(K107),"",LARGE(J76:J106,1)+1)</f>
        <v/>
      </c>
      <c r="K107" s="1262"/>
      <c r="L107" s="1262"/>
      <c r="M107" s="1262"/>
      <c r="N107" s="1262"/>
      <c r="O107" s="1262"/>
      <c r="P107" s="1263"/>
      <c r="Q107" s="19"/>
      <c r="R107" s="1507" t="s">
        <v>1008</v>
      </c>
      <c r="S107" s="1508"/>
      <c r="T107" s="1508"/>
      <c r="U107" s="1509"/>
      <c r="V107" s="19"/>
      <c r="W107" s="15"/>
    </row>
    <row r="108" spans="1:23" ht="18.75">
      <c r="A108" s="1564"/>
      <c r="B108" s="1360"/>
      <c r="C108" s="1286"/>
      <c r="D108" s="1287"/>
      <c r="E108" s="1288" t="str">
        <f>IF(C58&lt;=0,0,IF(ISTEXT(B108),B108,IF(ISBLANK(B108),"",(B108/B76)*G75)))</f>
        <v/>
      </c>
      <c r="F108" s="1289"/>
      <c r="G108" s="1290">
        <f>IF(E108&lt;=0,0,IF(ISBLANK(C108),0,IF(ISBLANK(B108),C108/B76*G75,(C108*B108)/B76*G75)))</f>
        <v>0</v>
      </c>
      <c r="H108" s="1356" t="str">
        <f>IF(ISBLANK(C108),"",G108/G75)</f>
        <v/>
      </c>
      <c r="I108" s="1565"/>
      <c r="J108" s="1347" t="str">
        <f>IF(ISBLANK(K108),"",LARGE(J76:J107,1)+1)</f>
        <v/>
      </c>
      <c r="K108" s="1262"/>
      <c r="L108" s="1262"/>
      <c r="M108" s="1262"/>
      <c r="N108" s="1262"/>
      <c r="O108" s="1262"/>
      <c r="P108" s="1263"/>
      <c r="Q108" s="19"/>
      <c r="R108" s="1507"/>
      <c r="S108" s="1508"/>
      <c r="T108" s="1508"/>
      <c r="U108" s="1509"/>
      <c r="V108" s="19"/>
      <c r="W108" s="15"/>
    </row>
    <row r="109" spans="1:23" ht="18.75">
      <c r="A109" s="1564"/>
      <c r="B109" s="1360"/>
      <c r="C109" s="1286"/>
      <c r="D109" s="1287"/>
      <c r="E109" s="1288" t="str">
        <f>IF(C58&lt;=0,0,IF(ISTEXT(B109),B109,IF(ISBLANK(B109),"",(B109/B76)*G75)))</f>
        <v/>
      </c>
      <c r="F109" s="1289"/>
      <c r="G109" s="1290">
        <f>IF(E109&lt;=0,0,IF(ISBLANK(C109),0,IF(ISBLANK(B109),C109/B76*G75,(C109*B109)/B76*G75)))</f>
        <v>0</v>
      </c>
      <c r="H109" s="1356" t="str">
        <f>IF(ISBLANK(C109),"",G109/G75)</f>
        <v/>
      </c>
      <c r="I109" s="1565"/>
      <c r="J109" s="1347" t="str">
        <f>IF(ISBLANK(K109),"",LARGE(J76:J108,1)+1)</f>
        <v/>
      </c>
      <c r="K109" s="1262"/>
      <c r="L109" s="1262"/>
      <c r="M109" s="1262"/>
      <c r="N109" s="1262"/>
      <c r="O109" s="1262"/>
      <c r="P109" s="1263"/>
      <c r="Q109" s="19"/>
      <c r="R109" s="515" t="s">
        <v>768</v>
      </c>
      <c r="S109" s="1301" t="s">
        <v>1009</v>
      </c>
      <c r="T109" s="516"/>
      <c r="U109" s="517"/>
      <c r="V109" s="19"/>
      <c r="W109" s="19"/>
    </row>
    <row r="110" spans="1:23" ht="18.75">
      <c r="A110" s="1564"/>
      <c r="B110" s="1360"/>
      <c r="C110" s="1286"/>
      <c r="D110" s="1287"/>
      <c r="E110" s="1288" t="str">
        <f>IF(C58&lt;=0,0,IF(ISTEXT(B110),B110,IF(ISBLANK(B110),"",(B110/B76)*G75)))</f>
        <v/>
      </c>
      <c r="F110" s="1289"/>
      <c r="G110" s="1290">
        <f>IF(E110&lt;=0,0,IF(ISBLANK(C110),0,IF(ISBLANK(B110),C110/B76*G75,(C110*B110)/B76*G75)))</f>
        <v>0</v>
      </c>
      <c r="H110" s="1356" t="str">
        <f>IF(ISBLANK(C110),"",G110/G75)</f>
        <v/>
      </c>
      <c r="I110" s="1565"/>
      <c r="J110" s="1347" t="str">
        <f>IF(ISBLANK(K110),"",LARGE(J76:J109,1)+1)</f>
        <v/>
      </c>
      <c r="K110" s="1262"/>
      <c r="L110" s="1262"/>
      <c r="M110" s="1262"/>
      <c r="N110" s="1262"/>
      <c r="O110" s="1262"/>
      <c r="P110" s="1263"/>
      <c r="Q110" s="19"/>
      <c r="R110" s="1302"/>
      <c r="S110" s="518"/>
      <c r="T110" s="518"/>
      <c r="U110" s="1303"/>
      <c r="V110" s="19"/>
      <c r="W110" s="19"/>
    </row>
    <row r="111" spans="1:23" s="4" customFormat="1" ht="18.75">
      <c r="A111" s="1564"/>
      <c r="B111" s="1360"/>
      <c r="C111" s="1286"/>
      <c r="D111" s="1287"/>
      <c r="E111" s="1288" t="str">
        <f>IF(C58&lt;=0,0,IF(ISTEXT(B111),B111,IF(ISBLANK(B111),"",(B111/B76)*G75)))</f>
        <v/>
      </c>
      <c r="F111" s="1289"/>
      <c r="G111" s="1290">
        <f>IF(E111&lt;=0,0,IF(ISBLANK(C111),0,IF(ISBLANK(B111),C111/B76*G75,(C111*B111)/B76*G75)))</f>
        <v>0</v>
      </c>
      <c r="H111" s="1356" t="str">
        <f>IF(ISBLANK(C111),"",G111/G75)</f>
        <v/>
      </c>
      <c r="I111" s="1565"/>
      <c r="J111" s="1347" t="str">
        <f>IF(ISBLANK(K111),"",LARGE(J76:J110,1)+1)</f>
        <v/>
      </c>
      <c r="K111" s="1262"/>
      <c r="L111" s="1262"/>
      <c r="M111" s="1262"/>
      <c r="N111" s="1262"/>
      <c r="O111" s="1262"/>
      <c r="P111" s="1263"/>
      <c r="Q111" s="19"/>
      <c r="R111" s="19"/>
      <c r="S111" s="19"/>
      <c r="T111" s="19"/>
      <c r="U111" s="19"/>
      <c r="V111" s="19"/>
      <c r="W111" s="19"/>
    </row>
    <row r="112" spans="1:23" s="4" customFormat="1" ht="18.75">
      <c r="A112" s="1564"/>
      <c r="B112" s="1360"/>
      <c r="C112" s="1286"/>
      <c r="D112" s="1287"/>
      <c r="E112" s="1288" t="str">
        <f>IF(C58&lt;=0,0,IF(ISTEXT(B112),B112,IF(ISBLANK(B112),"",(B112/B76)*G75)))</f>
        <v/>
      </c>
      <c r="F112" s="1289"/>
      <c r="G112" s="1290">
        <f>IF(E112&lt;=0,0,IF(ISBLANK(C112),0,IF(ISBLANK(B112),C112/B76*G75,(C112*B112)/B76*G75)))</f>
        <v>0</v>
      </c>
      <c r="H112" s="1356" t="str">
        <f>IF(ISBLANK(C112),"",G112/G75)</f>
        <v/>
      </c>
      <c r="I112" s="1565"/>
      <c r="J112" s="1347" t="str">
        <f>IF(ISBLANK(K112),"",LARGE(J76:J111,1)+1)</f>
        <v/>
      </c>
      <c r="K112" s="1262"/>
      <c r="L112" s="1262"/>
      <c r="M112" s="1262"/>
      <c r="N112" s="1262"/>
      <c r="O112" s="1262"/>
      <c r="P112" s="1263"/>
      <c r="Q112" s="19"/>
      <c r="R112" s="19"/>
      <c r="S112" s="19"/>
      <c r="T112" s="19"/>
      <c r="U112" s="19"/>
      <c r="V112" s="19"/>
      <c r="W112" s="19"/>
    </row>
    <row r="113" spans="1:23" s="4" customFormat="1" ht="18.75">
      <c r="A113" s="1564"/>
      <c r="B113" s="1360"/>
      <c r="C113" s="1286"/>
      <c r="D113" s="1287"/>
      <c r="E113" s="1288" t="str">
        <f>IF(C58&lt;=0,0,IF(ISTEXT(B113),B113,IF(ISBLANK(B113),"",(B113/B76)*G75)))</f>
        <v/>
      </c>
      <c r="F113" s="1289"/>
      <c r="G113" s="1290">
        <f>IF(E113&lt;=0,0,IF(ISBLANK(C113),0,IF(ISBLANK(B113),C113/B76*G75,(C113*B113)/B76*G75)))</f>
        <v>0</v>
      </c>
      <c r="H113" s="1356" t="str">
        <f>IF(ISBLANK(C113),"",G113/G75)</f>
        <v/>
      </c>
      <c r="I113" s="1565"/>
      <c r="J113" s="1347" t="str">
        <f>IF(ISBLANK(K113),"",LARGE(J76:J112,1)+1)</f>
        <v/>
      </c>
      <c r="K113" s="1262"/>
      <c r="L113" s="1262"/>
      <c r="M113" s="1262"/>
      <c r="N113" s="1262"/>
      <c r="O113" s="1262"/>
      <c r="P113" s="1263"/>
      <c r="Q113" s="19"/>
      <c r="R113" s="19"/>
      <c r="S113" s="19"/>
      <c r="T113" s="19"/>
      <c r="U113" s="19"/>
      <c r="V113" s="19"/>
      <c r="W113" s="19"/>
    </row>
    <row r="114" spans="1:23" s="4" customFormat="1" ht="18.75">
      <c r="A114" s="1564"/>
      <c r="B114" s="1360"/>
      <c r="C114" s="1286"/>
      <c r="D114" s="1287"/>
      <c r="E114" s="1288" t="str">
        <f>IF(C58&lt;=0,0,IF(ISTEXT(B114),B114,IF(ISBLANK(B114),"",(B114/B76)*G75)))</f>
        <v/>
      </c>
      <c r="F114" s="1289"/>
      <c r="G114" s="1290">
        <f>IF(E114&lt;=0,0,IF(ISBLANK(C114),0,IF(ISBLANK(B114),C114/B76*G75,(C114*B114)/B76*G75)))</f>
        <v>0</v>
      </c>
      <c r="H114" s="1356" t="str">
        <f>IF(ISBLANK(C114),"",G114/G75)</f>
        <v/>
      </c>
      <c r="I114" s="1565"/>
      <c r="J114" s="1347" t="str">
        <f>IF(ISBLANK(K114),"",LARGE(J76:J113,1)+1)</f>
        <v/>
      </c>
      <c r="K114" s="1262"/>
      <c r="L114" s="1262"/>
      <c r="M114" s="1262"/>
      <c r="N114" s="1262"/>
      <c r="O114" s="1262"/>
      <c r="P114" s="1263"/>
      <c r="Q114" s="19"/>
      <c r="R114" s="19"/>
      <c r="S114" s="19"/>
      <c r="T114" s="19"/>
      <c r="U114" s="19"/>
      <c r="V114" s="19"/>
      <c r="W114" s="19"/>
    </row>
    <row r="115" spans="1:23" s="4" customFormat="1" ht="18.75">
      <c r="A115" s="1564"/>
      <c r="B115" s="1360"/>
      <c r="C115" s="1286"/>
      <c r="D115" s="1287"/>
      <c r="E115" s="1288" t="str">
        <f>IF(C58&lt;=0,0,IF(ISTEXT(B115),B115,IF(ISBLANK(B115),"",(B115/B76)*G75)))</f>
        <v/>
      </c>
      <c r="F115" s="1289"/>
      <c r="G115" s="1290">
        <f>IF(E115&lt;=0,0,IF(ISBLANK(C115),0,IF(ISBLANK(B115),C115/B76*G75,(C115*B115)/B76*G75)))</f>
        <v>0</v>
      </c>
      <c r="H115" s="1356" t="str">
        <f>IF(ISBLANK(C115),"",G115/G75)</f>
        <v/>
      </c>
      <c r="I115" s="1565"/>
      <c r="J115" s="1347" t="str">
        <f>IF(ISBLANK(K115),"",LARGE(J76:J114,1)+1)</f>
        <v/>
      </c>
      <c r="K115" s="1262"/>
      <c r="L115" s="1262"/>
      <c r="M115" s="1262"/>
      <c r="N115" s="1262"/>
      <c r="O115" s="1262"/>
      <c r="P115" s="1263"/>
      <c r="Q115" s="19"/>
      <c r="R115" s="19"/>
      <c r="S115" s="19"/>
      <c r="T115" s="19"/>
      <c r="U115" s="19"/>
      <c r="V115" s="19"/>
      <c r="W115" s="19"/>
    </row>
    <row r="116" spans="1:23" s="4" customFormat="1" ht="18.75">
      <c r="A116" s="1564"/>
      <c r="B116" s="1360"/>
      <c r="C116" s="1286"/>
      <c r="D116" s="1287"/>
      <c r="E116" s="1288" t="str">
        <f>IF(C58&lt;=0,0,IF(ISTEXT(B116),B116,IF(ISBLANK(B116),"",(B116/B76)*G75)))</f>
        <v/>
      </c>
      <c r="F116" s="1289"/>
      <c r="G116" s="1290">
        <f>IF(E116&lt;=0,0,IF(ISBLANK(C116),0,IF(ISBLANK(B116),C116/B76*G75,(C116*B116)/B76*G75)))</f>
        <v>0</v>
      </c>
      <c r="H116" s="1356" t="str">
        <f>IF(ISBLANK(C116),"",G116/G75)</f>
        <v/>
      </c>
      <c r="I116" s="1565"/>
      <c r="J116" s="1347" t="str">
        <f>IF(ISBLANK(K116),"",LARGE(J76:J115,1)+1)</f>
        <v/>
      </c>
      <c r="K116" s="1262"/>
      <c r="L116" s="1262"/>
      <c r="M116" s="1262"/>
      <c r="N116" s="1262"/>
      <c r="O116" s="1262"/>
      <c r="P116" s="1263"/>
      <c r="Q116" s="19"/>
      <c r="R116" s="508" t="s">
        <v>1014</v>
      </c>
      <c r="S116" s="509"/>
      <c r="T116" s="509"/>
      <c r="U116" s="509"/>
      <c r="V116" s="509"/>
      <c r="W116" s="19"/>
    </row>
    <row r="117" spans="1:23" s="4" customFormat="1" ht="18.75">
      <c r="A117" s="1564"/>
      <c r="B117" s="1360"/>
      <c r="C117" s="1286"/>
      <c r="D117" s="1287"/>
      <c r="E117" s="1288" t="str">
        <f>IF(C58&lt;=0,0,IF(ISTEXT(B117),B117,IF(ISBLANK(B117),"",(B117/B76)*G75)))</f>
        <v/>
      </c>
      <c r="F117" s="1289"/>
      <c r="G117" s="1290">
        <f>IF(E117&lt;=0,0,IF(ISBLANK(C117),0,IF(ISBLANK(B117),C117/B76*G75,(C117*B117)/B76*G75)))</f>
        <v>0</v>
      </c>
      <c r="H117" s="1356" t="str">
        <f>IF(ISBLANK(C117),"",G117/G75)</f>
        <v/>
      </c>
      <c r="I117" s="1565"/>
      <c r="J117" s="1347" t="str">
        <f>IF(ISBLANK(K117),"",LARGE(J76:J116,1)+1)</f>
        <v/>
      </c>
      <c r="K117" s="1262"/>
      <c r="L117" s="1262"/>
      <c r="M117" s="1262"/>
      <c r="N117" s="1262"/>
      <c r="O117" s="1262"/>
      <c r="P117" s="1263"/>
      <c r="Q117" s="19"/>
      <c r="R117" s="522" t="s">
        <v>1012</v>
      </c>
      <c r="S117" s="510"/>
      <c r="T117" s="511"/>
      <c r="U117" s="523"/>
      <c r="V117" s="523"/>
      <c r="W117" s="19"/>
    </row>
    <row r="118" spans="1:23" s="4" customFormat="1" ht="18.75">
      <c r="A118" s="1564"/>
      <c r="B118" s="1360"/>
      <c r="C118" s="1286"/>
      <c r="D118" s="1287"/>
      <c r="E118" s="1288" t="str">
        <f>IF(C58&lt;=0,0,IF(ISTEXT(B118),B118,IF(ISBLANK(B118),"",(B118/B76)*G75)))</f>
        <v/>
      </c>
      <c r="F118" s="1289"/>
      <c r="G118" s="1290">
        <f>IF(E118&lt;=0,0,IF(ISBLANK(C118),0,IF(ISBLANK(B118),C118/B76*G75,(C118*B118)/B76*G75)))</f>
        <v>0</v>
      </c>
      <c r="H118" s="1356" t="str">
        <f>IF(ISBLANK(C118),"",G118/G75)</f>
        <v/>
      </c>
      <c r="I118" s="1565"/>
      <c r="J118" s="1347" t="str">
        <f>IF(ISBLANK(K118),"",LARGE(J76:J117,1)+1)</f>
        <v/>
      </c>
      <c r="K118" s="1262"/>
      <c r="L118" s="1262"/>
      <c r="M118" s="1262"/>
      <c r="N118" s="1262"/>
      <c r="O118" s="1262"/>
      <c r="P118" s="1263"/>
      <c r="Q118" s="19"/>
      <c r="R118" s="521" t="s">
        <v>1013</v>
      </c>
      <c r="S118" s="1304" t="str">
        <f>ADDRESS(ROW(C120),COLUMN(C120),4)</f>
        <v>C120</v>
      </c>
      <c r="T118" s="523"/>
      <c r="U118" s="523"/>
      <c r="V118" s="523"/>
      <c r="W118" s="19"/>
    </row>
    <row r="119" spans="1:23" s="4" customFormat="1" ht="19.5" thickBot="1">
      <c r="A119" s="1564"/>
      <c r="B119" s="1360"/>
      <c r="C119" s="1286"/>
      <c r="D119" s="1287"/>
      <c r="E119" s="1288" t="str">
        <f>IF(C58&lt;=0,0,IF(ISTEXT(B119),B119,IF(ISBLANK(B119),"",(B119/B76)*G75)))</f>
        <v/>
      </c>
      <c r="F119" s="1289"/>
      <c r="G119" s="1290">
        <f>IF(E119&lt;=0,0,IF(ISBLANK(C119),0,IF(ISBLANK(B119),C119/B76*G75,(C119*B119)/B76*G75)))</f>
        <v>0</v>
      </c>
      <c r="H119" s="1367" t="str">
        <f>IF(ISBLANK(C119),"",G119/G75)</f>
        <v/>
      </c>
      <c r="I119" s="1565"/>
      <c r="J119" s="1347" t="str">
        <f>IF(ISBLANK(K119),"",LARGE(J76:J118,1)+1)</f>
        <v/>
      </c>
      <c r="K119" s="1262"/>
      <c r="L119" s="1262"/>
      <c r="M119" s="1262"/>
      <c r="N119" s="1262"/>
      <c r="O119" s="1262"/>
      <c r="P119" s="1263"/>
      <c r="Q119" s="19"/>
      <c r="R119" s="512" t="s">
        <v>989</v>
      </c>
      <c r="S119" s="19"/>
      <c r="T119" s="19"/>
      <c r="U119" s="19"/>
      <c r="V119"/>
      <c r="W119" s="19"/>
    </row>
    <row r="120" spans="1:23" s="4" customFormat="1" ht="17.25" thickTop="1" thickBot="1">
      <c r="A120" s="1564"/>
      <c r="B120" s="1368" t="s">
        <v>999</v>
      </c>
      <c r="C120" s="1369">
        <f>IF(ISBLANK(B80),C80,B80*C80)+IF(ISBLANK(B81),C81,B81*C81)+IF(ISBLANK(B82),C82,B82*C82)+IF(ISBLANK(B83),C83,B83*C83)+IF(ISBLANK(B84),C84,B84*C84)+IF(ISBLANK(B85),C85,B85*C85)+IF(ISBLANK(B86),C86,B86*C86)+IF(ISBLANK(B87),C87,B87*C87)+IF(ISBLANK(B88),C88,B88*C88)+IF(ISBLANK(B89),C89,B89*C89)+IF(ISBLANK(B90),C90,B90*C90)+IF(ISBLANK(B91),C91,B91*C91)+IF(ISBLANK(B92),C92,B92*C92)+IF(ISBLANK(B93),C93,B93*C93)+IF(ISBLANK(B94),C94,B94*C94)+IF(ISBLANK(B95),C95,B95*C95)+IF(ISBLANK(B96),C96,B96*C96)+IF(ISBLANK(B97),C97,B97*C97)+IF(ISBLANK(B98),C98,B98*C98)+IF(ISBLANK(B99),C99,B99*C99)+IF(ISBLANK(B100),C100,B100*C100)+IF(ISBLANK(B101),C101,B101*C101)+IF(ISBLANK(B102),C102,B102*C102)+IF(ISBLANK(B103),C103,B103*C103)+IF(ISBLANK(B104),C104,B104*C104)+IF(ISBLANK(B105),C105,B105*C105)+IF(ISBLANK(B106),C106,B106*C106)+IF(ISBLANK(B107),C107,B107*C107)+IF(ISBLANK(B108),C108,B108*C108)+IF(ISBLANK(B109),C109,B109*C109)+IF(ISBLANK(B110),C110,B110*C110)+IF(ISBLANK(B111),C111,B111*C111)+IF(ISBLANK(B112),C112,B112*C112)+IF(ISBLANK(B113),C113,B113*C113)+IF(ISBLANK(B114),C114,B114*C114)+IF(ISBLANK(B115),C115,B115*C115)+IF(ISBLANK(B116),C116,B116*C116)+IF(ISBLANK(B117),C117,B117*C117)+IF(ISBLANK(B118),C118,B118*C118)+IF(ISBLANK(B119),C119,B119*C119)</f>
        <v>5.8000000000000007</v>
      </c>
      <c r="D120" s="1308" t="s">
        <v>5989</v>
      </c>
      <c r="E120" s="1308"/>
      <c r="F120" s="1308"/>
      <c r="G120" s="1370">
        <f>(G75*1000)/H77</f>
        <v>250</v>
      </c>
      <c r="H120" s="1371"/>
      <c r="I120" s="1565"/>
      <c r="J120" s="1347" t="str">
        <f>IF(ISBLANK(K120),"",LARGE(J76:J119,1)+1)</f>
        <v/>
      </c>
      <c r="K120" s="1262"/>
      <c r="L120" s="1262"/>
      <c r="M120" s="1262"/>
      <c r="N120" s="1262"/>
      <c r="O120" s="1262"/>
      <c r="P120" s="1263"/>
      <c r="Q120" s="19"/>
      <c r="R120" s="513" t="s">
        <v>1000</v>
      </c>
      <c r="S120" s="514" t="s">
        <v>988</v>
      </c>
      <c r="T120" s="513"/>
      <c r="U120" s="513"/>
      <c r="V120" s="513"/>
      <c r="W120" s="19"/>
    </row>
    <row r="121" spans="1:23" s="4" customFormat="1" ht="16.5" thickTop="1">
      <c r="A121" s="1564"/>
      <c r="B121" s="1372"/>
      <c r="C121" s="1296"/>
      <c r="D121" s="1494" t="s">
        <v>58</v>
      </c>
      <c r="E121" s="1494"/>
      <c r="F121" s="1494"/>
      <c r="G121" s="1494"/>
      <c r="H121" s="1495"/>
      <c r="I121" s="1565"/>
      <c r="J121" s="1347" t="str">
        <f>IF(ISBLANK(K121),"",LARGE(J76:J120,1)+1)</f>
        <v/>
      </c>
      <c r="K121" s="1262"/>
      <c r="L121" s="1262"/>
      <c r="M121" s="1262"/>
      <c r="N121" s="1262"/>
      <c r="O121" s="1262"/>
      <c r="P121" s="1263"/>
      <c r="Q121" s="19"/>
      <c r="R121" s="19"/>
      <c r="S121" s="19"/>
      <c r="T121" s="19"/>
      <c r="U121" s="19"/>
      <c r="V121" s="19"/>
      <c r="W121" s="19"/>
    </row>
    <row r="122" spans="1:23" s="4" customFormat="1" ht="15.75">
      <c r="A122" s="1564"/>
      <c r="B122" s="1372"/>
      <c r="C122" s="1297">
        <v>125</v>
      </c>
      <c r="D122" s="1298">
        <f>C122/100</f>
        <v>1.25</v>
      </c>
      <c r="E122" s="1298"/>
      <c r="F122" s="1298"/>
      <c r="G122" s="1299">
        <f>C122*10</f>
        <v>1250</v>
      </c>
      <c r="H122" s="1373">
        <f>G122/1000</f>
        <v>1.25</v>
      </c>
      <c r="I122" s="1565"/>
      <c r="J122" s="1347" t="str">
        <f>IF(ISBLANK(K122),"",LARGE(J76:J121,1)+1)</f>
        <v/>
      </c>
      <c r="K122" s="1262"/>
      <c r="L122" s="1262"/>
      <c r="M122" s="1262"/>
      <c r="N122" s="1262"/>
      <c r="O122" s="1262"/>
      <c r="P122" s="1263"/>
      <c r="Q122" s="19"/>
      <c r="R122" s="19"/>
      <c r="S122" s="19"/>
      <c r="T122" s="19"/>
      <c r="U122" s="19"/>
      <c r="V122" s="19"/>
      <c r="W122" s="19"/>
    </row>
    <row r="123" spans="1:23" s="4" customFormat="1" ht="15.75">
      <c r="A123" s="1564"/>
      <c r="B123" s="1372"/>
      <c r="C123" s="1300">
        <v>12</v>
      </c>
      <c r="D123" s="1298">
        <f>C123/10</f>
        <v>1.2</v>
      </c>
      <c r="E123" s="1298"/>
      <c r="F123" s="1298"/>
      <c r="G123" s="1299">
        <f>C123*100</f>
        <v>1200</v>
      </c>
      <c r="H123" s="1373">
        <f t="shared" ref="H123" si="1">G123/1000</f>
        <v>1.2</v>
      </c>
      <c r="I123" s="1565"/>
      <c r="J123" s="1347" t="str">
        <f>IF(ISBLANK(K123),"",LARGE(J76:J122,1)+1)</f>
        <v/>
      </c>
      <c r="K123" s="1262"/>
      <c r="L123" s="1262"/>
      <c r="M123" s="1262"/>
      <c r="N123" s="1262"/>
      <c r="O123" s="1262"/>
      <c r="P123" s="1263"/>
      <c r="Q123" s="19"/>
      <c r="R123" s="19"/>
      <c r="S123" s="19"/>
      <c r="T123" s="19"/>
      <c r="U123" s="19"/>
      <c r="V123" s="19"/>
      <c r="W123" s="19"/>
    </row>
    <row r="124" spans="1:23" s="4" customFormat="1" ht="16.5" thickBot="1">
      <c r="A124" s="1564"/>
      <c r="B124" s="1374"/>
      <c r="C124" s="1364">
        <v>1.5</v>
      </c>
      <c r="D124" s="1365">
        <f>C124*10</f>
        <v>15</v>
      </c>
      <c r="E124" s="1365"/>
      <c r="F124" s="1365"/>
      <c r="G124" s="1366">
        <f>C124*1000</f>
        <v>1500</v>
      </c>
      <c r="H124" s="1375">
        <f>C124</f>
        <v>1.5</v>
      </c>
      <c r="I124" s="1565"/>
      <c r="J124" s="1347" t="str">
        <f>IF(ISBLANK(K124),"",LARGE(J76:J123,1)+1)</f>
        <v/>
      </c>
      <c r="K124" s="1262"/>
      <c r="L124" s="1262"/>
      <c r="M124" s="1262"/>
      <c r="N124" s="1262"/>
      <c r="O124" s="1262"/>
      <c r="P124" s="1263"/>
      <c r="Q124" s="19"/>
      <c r="R124" s="19"/>
      <c r="S124" s="19"/>
      <c r="T124" s="19"/>
      <c r="U124" s="19"/>
      <c r="V124" s="19"/>
      <c r="W124" s="19"/>
    </row>
    <row r="125" spans="1:23" s="4" customFormat="1" ht="18.75">
      <c r="A125" s="1564"/>
      <c r="B125" s="1496" t="s">
        <v>484</v>
      </c>
      <c r="C125" s="1324"/>
      <c r="D125" s="1325" t="s">
        <v>77</v>
      </c>
      <c r="E125" s="1325"/>
      <c r="F125" s="1325"/>
      <c r="G125" s="1324"/>
      <c r="H125" s="1376"/>
      <c r="I125" s="1565"/>
      <c r="J125" s="1347" t="str">
        <f>IF(ISBLANK(K125),"",LARGE(J76:J124,1)+1)</f>
        <v/>
      </c>
      <c r="K125" s="1262"/>
      <c r="L125" s="1262"/>
      <c r="M125" s="1262"/>
      <c r="N125" s="1262"/>
      <c r="O125" s="1262"/>
      <c r="P125" s="1263"/>
      <c r="Q125" s="19"/>
      <c r="R125" s="19"/>
      <c r="S125" s="19"/>
      <c r="T125" s="19"/>
      <c r="U125" s="19"/>
      <c r="V125" s="19"/>
      <c r="W125" s="19"/>
    </row>
    <row r="126" spans="1:23" s="4" customFormat="1" ht="18.75">
      <c r="A126" s="1564"/>
      <c r="B126" s="1497"/>
      <c r="C126" s="1327"/>
      <c r="D126" s="1327"/>
      <c r="E126" s="1327"/>
      <c r="F126" s="1327"/>
      <c r="G126" s="1328"/>
      <c r="H126" s="1377"/>
      <c r="I126" s="1565"/>
      <c r="J126" s="1347" t="str">
        <f>IF(ISBLANK(K126),"",LARGE(J76:J125,1)+1)</f>
        <v/>
      </c>
      <c r="K126" s="1262"/>
      <c r="L126" s="1262"/>
      <c r="M126" s="1262"/>
      <c r="N126" s="1262"/>
      <c r="O126" s="1262"/>
      <c r="P126" s="1263"/>
      <c r="Q126" s="19"/>
      <c r="R126" s="19"/>
      <c r="S126" s="19"/>
      <c r="T126" s="19"/>
      <c r="U126" s="19"/>
      <c r="V126" s="19"/>
      <c r="W126" s="19"/>
    </row>
    <row r="127" spans="1:23" s="4" customFormat="1" ht="15" customHeight="1">
      <c r="A127" s="1564"/>
      <c r="B127" s="1498" t="str">
        <f ca="1">CELL("nomfichier")</f>
        <v>E:\0-UPRT\1-UPRT.FR-SITE-WEB\ff-fiches-fabrications\ff-fiches-fabrication-maj-08-2020\[OK.ff-15-restauration-2.modèles.de.fiches.xlsx]fiches.1</v>
      </c>
      <c r="C127" s="1499"/>
      <c r="D127" s="1499"/>
      <c r="E127" s="1499"/>
      <c r="F127" s="1499"/>
      <c r="G127" s="1499"/>
      <c r="H127" s="1500"/>
      <c r="I127" s="1565"/>
      <c r="J127" s="1501" t="s">
        <v>4</v>
      </c>
      <c r="K127" s="1502"/>
      <c r="L127" s="1502"/>
      <c r="M127" s="1502"/>
      <c r="N127" s="1502"/>
      <c r="O127" s="1502"/>
      <c r="P127" s="1503"/>
      <c r="Q127" s="19"/>
      <c r="R127" s="19"/>
      <c r="S127" s="19"/>
      <c r="T127" s="19"/>
      <c r="U127" s="19"/>
      <c r="V127" s="19"/>
      <c r="W127" s="19"/>
    </row>
    <row r="128" spans="1:23" s="4" customFormat="1" ht="15.75" thickBot="1">
      <c r="A128" s="1564"/>
      <c r="B128" s="1378">
        <v>12</v>
      </c>
      <c r="C128" s="1330">
        <v>12</v>
      </c>
      <c r="D128" s="1330">
        <v>40</v>
      </c>
      <c r="E128" s="1330">
        <v>12</v>
      </c>
      <c r="F128" s="1330">
        <v>12</v>
      </c>
      <c r="G128" s="1330">
        <v>12</v>
      </c>
      <c r="H128" s="1379">
        <v>12</v>
      </c>
      <c r="I128" s="1565"/>
      <c r="J128" s="1380">
        <v>12</v>
      </c>
      <c r="K128" s="1330">
        <v>12</v>
      </c>
      <c r="L128" s="1330">
        <v>40</v>
      </c>
      <c r="M128" s="1330">
        <v>12</v>
      </c>
      <c r="N128" s="1330">
        <v>12</v>
      </c>
      <c r="O128" s="1330">
        <v>12</v>
      </c>
      <c r="P128" s="1379">
        <v>12</v>
      </c>
      <c r="Q128" s="19"/>
      <c r="R128" s="19"/>
      <c r="S128" s="19"/>
      <c r="T128" s="19"/>
      <c r="U128" s="19"/>
      <c r="V128" s="19"/>
      <c r="W128" s="19"/>
    </row>
    <row r="129" spans="17:23" s="4" customFormat="1">
      <c r="Q129" s="19"/>
      <c r="R129" s="19"/>
      <c r="S129" s="19"/>
      <c r="T129" s="19"/>
      <c r="U129" s="19"/>
      <c r="V129" s="19"/>
      <c r="W129" s="19"/>
    </row>
  </sheetData>
  <mergeCells count="78">
    <mergeCell ref="B3:H4"/>
    <mergeCell ref="J3:P4"/>
    <mergeCell ref="R9:T10"/>
    <mergeCell ref="B10:H11"/>
    <mergeCell ref="R11:T11"/>
    <mergeCell ref="A7:A66"/>
    <mergeCell ref="I7:I66"/>
    <mergeCell ref="J8:P8"/>
    <mergeCell ref="B9:H9"/>
    <mergeCell ref="J9:P9"/>
    <mergeCell ref="B6:G8"/>
    <mergeCell ref="H6:H8"/>
    <mergeCell ref="J6:M7"/>
    <mergeCell ref="P6:P7"/>
    <mergeCell ref="R6:T8"/>
    <mergeCell ref="R23:T24"/>
    <mergeCell ref="B12:H12"/>
    <mergeCell ref="R12:T12"/>
    <mergeCell ref="E13:F14"/>
    <mergeCell ref="G13:G14"/>
    <mergeCell ref="H13:H14"/>
    <mergeCell ref="R13:T13"/>
    <mergeCell ref="R14:T14"/>
    <mergeCell ref="R15:T15"/>
    <mergeCell ref="R16:T16"/>
    <mergeCell ref="R20:T21"/>
    <mergeCell ref="R22:T22"/>
    <mergeCell ref="R68:T70"/>
    <mergeCell ref="R39:U40"/>
    <mergeCell ref="R41:U41"/>
    <mergeCell ref="R42:U43"/>
    <mergeCell ref="R25:T26"/>
    <mergeCell ref="R27:T28"/>
    <mergeCell ref="R31:U33"/>
    <mergeCell ref="R34:U35"/>
    <mergeCell ref="R36:U37"/>
    <mergeCell ref="R38:U38"/>
    <mergeCell ref="A69:A128"/>
    <mergeCell ref="I69:I128"/>
    <mergeCell ref="J70:P70"/>
    <mergeCell ref="D59:H59"/>
    <mergeCell ref="B63:B64"/>
    <mergeCell ref="B65:H65"/>
    <mergeCell ref="J65:P65"/>
    <mergeCell ref="B68:G70"/>
    <mergeCell ref="H68:H70"/>
    <mergeCell ref="J68:M69"/>
    <mergeCell ref="P68:P69"/>
    <mergeCell ref="B71:H71"/>
    <mergeCell ref="J71:P71"/>
    <mergeCell ref="R71:T72"/>
    <mergeCell ref="B72:H73"/>
    <mergeCell ref="R73:T73"/>
    <mergeCell ref="R86:T87"/>
    <mergeCell ref="B74:H74"/>
    <mergeCell ref="R74:T74"/>
    <mergeCell ref="E75:F76"/>
    <mergeCell ref="G75:G76"/>
    <mergeCell ref="H75:H76"/>
    <mergeCell ref="R75:T75"/>
    <mergeCell ref="R76:T76"/>
    <mergeCell ref="R77:T77"/>
    <mergeCell ref="R78:T78"/>
    <mergeCell ref="R82:T84"/>
    <mergeCell ref="R85:T85"/>
    <mergeCell ref="R88:T89"/>
    <mergeCell ref="R90:T91"/>
    <mergeCell ref="R95:U97"/>
    <mergeCell ref="R98:U100"/>
    <mergeCell ref="R101:U102"/>
    <mergeCell ref="D121:H121"/>
    <mergeCell ref="B125:B126"/>
    <mergeCell ref="B127:H127"/>
    <mergeCell ref="J127:P127"/>
    <mergeCell ref="R103:U103"/>
    <mergeCell ref="R104:U105"/>
    <mergeCell ref="R106:U106"/>
    <mergeCell ref="R107:U10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C3F9-09A2-4066-ADAD-CC51FCD7155C}">
  <dimension ref="A1:AA127"/>
  <sheetViews>
    <sheetView showZeros="0" zoomScaleNormal="100" workbookViewId="0">
      <selection activeCell="B3" sqref="B3:H4"/>
    </sheetView>
  </sheetViews>
  <sheetFormatPr baseColWidth="10" defaultRowHeight="15"/>
  <cols>
    <col min="1" max="1" width="2.7109375" style="4" customWidth="1"/>
    <col min="2" max="3" width="12.7109375" style="4" customWidth="1"/>
    <col min="4" max="4" width="40.7109375" style="4" customWidth="1"/>
    <col min="5" max="10" width="12.7109375" style="4" customWidth="1"/>
    <col min="11" max="11" width="2.7109375" style="4" customWidth="1"/>
    <col min="12" max="12" width="4.7109375" style="4" customWidth="1"/>
    <col min="13" max="13" width="12.7109375" style="4" customWidth="1"/>
    <col min="14" max="14" width="40.7109375" style="4" customWidth="1"/>
    <col min="15" max="23" width="12.7109375" style="4" customWidth="1"/>
    <col min="25" max="25" width="12.7109375" customWidth="1"/>
    <col min="27" max="27" width="11.42578125" style="4"/>
  </cols>
  <sheetData>
    <row r="1" spans="1:27">
      <c r="A1" s="1420">
        <v>2</v>
      </c>
      <c r="B1" s="25">
        <v>12</v>
      </c>
      <c r="C1" s="25">
        <v>12</v>
      </c>
      <c r="D1" s="25">
        <v>40</v>
      </c>
      <c r="E1" s="25"/>
      <c r="F1" s="25"/>
      <c r="G1" s="25">
        <v>12</v>
      </c>
      <c r="H1" s="25">
        <v>12</v>
      </c>
      <c r="I1" s="25"/>
      <c r="J1" s="25"/>
      <c r="K1" s="22">
        <v>2</v>
      </c>
      <c r="L1" s="25">
        <v>12</v>
      </c>
      <c r="M1" s="25">
        <v>12</v>
      </c>
      <c r="N1" s="25">
        <v>40</v>
      </c>
      <c r="O1" s="25">
        <v>12</v>
      </c>
      <c r="P1" s="25">
        <v>12</v>
      </c>
      <c r="Q1" s="25"/>
      <c r="R1" s="25"/>
      <c r="S1" s="25">
        <v>12</v>
      </c>
      <c r="T1" s="25">
        <v>12</v>
      </c>
      <c r="U1" s="495" t="s">
        <v>970</v>
      </c>
      <c r="V1" s="19"/>
      <c r="W1" s="19"/>
      <c r="X1" s="19"/>
      <c r="Y1" s="19"/>
      <c r="Z1" s="19"/>
      <c r="AA1" s="15"/>
    </row>
    <row r="2" spans="1:27">
      <c r="A2" s="19"/>
      <c r="B2" s="19"/>
      <c r="C2" s="19"/>
      <c r="D2" s="19"/>
      <c r="E2" s="19"/>
      <c r="F2" s="19"/>
      <c r="G2" s="19"/>
      <c r="H2" s="19"/>
      <c r="I2" s="19"/>
      <c r="J2" s="19"/>
      <c r="K2" s="19"/>
      <c r="L2" s="19"/>
      <c r="M2" s="19"/>
      <c r="N2" s="19"/>
      <c r="O2" s="19"/>
      <c r="P2" s="19"/>
      <c r="Q2" s="19"/>
      <c r="R2" s="19"/>
      <c r="S2" s="19"/>
      <c r="T2" s="19"/>
      <c r="U2" s="19"/>
      <c r="V2" s="19"/>
      <c r="W2" s="19"/>
      <c r="X2" s="19"/>
      <c r="Y2" s="19"/>
      <c r="Z2" s="19"/>
      <c r="AA2" s="15"/>
    </row>
    <row r="3" spans="1:27" ht="15" customHeight="1">
      <c r="A3" s="15"/>
      <c r="B3" s="1631" t="s">
        <v>5993</v>
      </c>
      <c r="C3" s="1632"/>
      <c r="D3" s="1632"/>
      <c r="E3" s="1632"/>
      <c r="F3" s="1632"/>
      <c r="G3" s="1632"/>
      <c r="H3" s="1633"/>
      <c r="I3" s="1382"/>
      <c r="J3" s="1382"/>
      <c r="K3" s="1421"/>
      <c r="L3" s="1631" t="s">
        <v>465</v>
      </c>
      <c r="M3" s="1632"/>
      <c r="N3" s="1632"/>
      <c r="O3" s="1632"/>
      <c r="P3" s="1632"/>
      <c r="Q3" s="1632"/>
      <c r="R3" s="1632"/>
      <c r="S3" s="1632"/>
      <c r="T3" s="1633"/>
      <c r="U3" s="19"/>
      <c r="V3" s="19"/>
      <c r="W3" s="19"/>
      <c r="X3" s="19"/>
      <c r="Y3" s="19"/>
      <c r="Z3" s="19"/>
      <c r="AA3" s="15"/>
    </row>
    <row r="4" spans="1:27" ht="15" customHeight="1">
      <c r="A4" s="15"/>
      <c r="B4" s="1634"/>
      <c r="C4" s="1635"/>
      <c r="D4" s="1635"/>
      <c r="E4" s="1635"/>
      <c r="F4" s="1635"/>
      <c r="G4" s="1635"/>
      <c r="H4" s="1636"/>
      <c r="I4" s="1382"/>
      <c r="J4" s="1382"/>
      <c r="K4" s="1421"/>
      <c r="L4" s="1634"/>
      <c r="M4" s="1635"/>
      <c r="N4" s="1635"/>
      <c r="O4" s="1635"/>
      <c r="P4" s="1635"/>
      <c r="Q4" s="1635"/>
      <c r="R4" s="1635"/>
      <c r="S4" s="1635"/>
      <c r="T4" s="1636"/>
      <c r="U4" s="19"/>
      <c r="V4" s="19"/>
      <c r="W4" s="19"/>
      <c r="X4" s="19"/>
      <c r="Y4" s="19"/>
      <c r="Z4" s="19"/>
      <c r="AA4" s="15"/>
    </row>
    <row r="5" spans="1:27" ht="15.75" thickBot="1">
      <c r="A5" s="15"/>
      <c r="B5" s="19"/>
      <c r="C5" s="19"/>
      <c r="D5" s="19"/>
      <c r="E5" s="19"/>
      <c r="F5" s="19"/>
      <c r="G5" s="19"/>
      <c r="H5" s="19"/>
      <c r="I5" s="19"/>
      <c r="J5" s="19"/>
      <c r="K5" s="15"/>
      <c r="L5" s="19"/>
      <c r="M5" s="19"/>
      <c r="N5" s="19"/>
      <c r="O5" s="19"/>
      <c r="P5" s="19"/>
      <c r="Q5" s="19"/>
      <c r="R5" s="19"/>
      <c r="S5" s="19"/>
      <c r="T5" s="19"/>
      <c r="U5" s="19"/>
      <c r="V5" s="19"/>
      <c r="W5" s="19"/>
      <c r="X5" s="19"/>
      <c r="Y5" s="19"/>
      <c r="Z5" s="19"/>
      <c r="AA5" s="15"/>
    </row>
    <row r="6" spans="1:27" ht="26.25" customHeight="1">
      <c r="A6" s="1234" t="s">
        <v>13</v>
      </c>
      <c r="B6" s="1628" t="s">
        <v>968</v>
      </c>
      <c r="C6" s="1641"/>
      <c r="D6" s="1641"/>
      <c r="E6" s="1641"/>
      <c r="F6" s="1641"/>
      <c r="G6" s="1641"/>
      <c r="H6" s="1641"/>
      <c r="I6" s="1641"/>
      <c r="J6" s="1578" t="s">
        <v>5971</v>
      </c>
      <c r="K6" s="1235" t="s">
        <v>13</v>
      </c>
      <c r="L6" s="1630" t="str">
        <f>B6</f>
        <v xml:space="preserve">SAISISSEZ LE NOM DE LA RECETTE </v>
      </c>
      <c r="M6" s="1581"/>
      <c r="N6" s="1581"/>
      <c r="O6" s="1581"/>
      <c r="P6" s="1236"/>
      <c r="Q6" s="1236"/>
      <c r="R6" s="1236"/>
      <c r="S6" s="1236"/>
      <c r="T6" s="1582" t="str">
        <f>J6</f>
        <v>N°3</v>
      </c>
      <c r="U6" s="19"/>
      <c r="V6" s="1584" t="s">
        <v>956</v>
      </c>
      <c r="W6" s="1585"/>
      <c r="X6" s="1586"/>
      <c r="Y6" s="19"/>
      <c r="Z6" s="19"/>
      <c r="AA6" s="15"/>
    </row>
    <row r="7" spans="1:27" ht="26.25" customHeight="1">
      <c r="A7" s="1620" t="s">
        <v>969</v>
      </c>
      <c r="B7" s="1628"/>
      <c r="C7" s="1641"/>
      <c r="D7" s="1641"/>
      <c r="E7" s="1641"/>
      <c r="F7" s="1641"/>
      <c r="G7" s="1641"/>
      <c r="H7" s="1641"/>
      <c r="I7" s="1641"/>
      <c r="J7" s="1629"/>
      <c r="K7" s="1622" t="str">
        <f>A7</f>
        <v>CETTE RECETTE EST A CLASSER DANS QUELLE FAMILLE</v>
      </c>
      <c r="L7" s="1623"/>
      <c r="M7" s="1567"/>
      <c r="N7" s="1567"/>
      <c r="O7" s="1567"/>
      <c r="P7" s="1237"/>
      <c r="Q7" s="1237"/>
      <c r="R7" s="1237"/>
      <c r="S7" s="1237"/>
      <c r="T7" s="1583"/>
      <c r="U7" s="19"/>
      <c r="V7" s="1587"/>
      <c r="W7" s="1588"/>
      <c r="X7" s="1589"/>
      <c r="Y7" s="19"/>
      <c r="Z7" s="19"/>
      <c r="AA7" s="15"/>
    </row>
    <row r="8" spans="1:27" ht="26.25" customHeight="1">
      <c r="A8" s="1620"/>
      <c r="B8" s="1628"/>
      <c r="C8" s="1641"/>
      <c r="D8" s="1641"/>
      <c r="E8" s="1641"/>
      <c r="F8" s="1641"/>
      <c r="G8" s="1641"/>
      <c r="H8" s="1641"/>
      <c r="I8" s="1641"/>
      <c r="J8" s="1629"/>
      <c r="K8" s="1622"/>
      <c r="L8" s="1623" t="str">
        <f>B9</f>
        <v>FICHE A LA PORTION avec % 40 lignes saisie en Kg</v>
      </c>
      <c r="M8" s="1567"/>
      <c r="N8" s="1567"/>
      <c r="O8" s="1567"/>
      <c r="P8" s="1567"/>
      <c r="Q8" s="1567"/>
      <c r="R8" s="1567"/>
      <c r="S8" s="1567"/>
      <c r="T8" s="1568"/>
      <c r="U8" s="19"/>
      <c r="V8" s="1587"/>
      <c r="W8" s="1588"/>
      <c r="X8" s="1589"/>
      <c r="Y8" s="19"/>
      <c r="Z8" s="19"/>
      <c r="AA8" s="15"/>
    </row>
    <row r="9" spans="1:27" ht="18.75">
      <c r="A9" s="1620"/>
      <c r="B9" s="1624" t="s">
        <v>5973</v>
      </c>
      <c r="C9" s="1625"/>
      <c r="D9" s="1625"/>
      <c r="E9" s="1625"/>
      <c r="F9" s="1625"/>
      <c r="G9" s="1625"/>
      <c r="H9" s="1625"/>
      <c r="I9" s="1383"/>
      <c r="J9" s="1383"/>
      <c r="K9" s="1622"/>
      <c r="L9" s="1626" t="str">
        <f>B12</f>
        <v>⑧ AUTEUR  : ?</v>
      </c>
      <c r="M9" s="1553"/>
      <c r="N9" s="1553"/>
      <c r="O9" s="1553"/>
      <c r="P9" s="1553"/>
      <c r="Q9" s="1553"/>
      <c r="R9" s="1553"/>
      <c r="S9" s="1553"/>
      <c r="T9" s="1554"/>
      <c r="U9" s="19"/>
      <c r="V9" s="1612" t="s">
        <v>5974</v>
      </c>
      <c r="W9" s="1613"/>
      <c r="X9" s="1614"/>
      <c r="Y9" s="19"/>
      <c r="Z9" s="19"/>
      <c r="AA9" s="15"/>
    </row>
    <row r="10" spans="1:27" ht="18.75">
      <c r="A10" s="1620"/>
      <c r="B10" s="1615" t="s">
        <v>976</v>
      </c>
      <c r="C10" s="1616"/>
      <c r="D10" s="1616"/>
      <c r="E10" s="1616"/>
      <c r="F10" s="1616"/>
      <c r="G10" s="1616"/>
      <c r="H10" s="1616"/>
      <c r="I10" s="1381"/>
      <c r="J10" s="1381"/>
      <c r="K10" s="1622"/>
      <c r="L10" s="1238"/>
      <c r="M10" s="1239" t="s">
        <v>1</v>
      </c>
      <c r="N10" s="1240">
        <v>2</v>
      </c>
      <c r="O10" s="1241"/>
      <c r="P10" s="1241"/>
      <c r="Q10" s="1241"/>
      <c r="R10" s="1241"/>
      <c r="S10" s="1241" t="s">
        <v>0</v>
      </c>
      <c r="T10" s="1242">
        <v>2</v>
      </c>
      <c r="U10" s="19"/>
      <c r="V10" s="1612"/>
      <c r="W10" s="1613"/>
      <c r="X10" s="1614"/>
      <c r="Y10" s="19"/>
      <c r="Z10" s="19"/>
      <c r="AA10" s="15"/>
    </row>
    <row r="11" spans="1:27" ht="18.75">
      <c r="A11" s="1620"/>
      <c r="B11" s="1615"/>
      <c r="C11" s="1616"/>
      <c r="D11" s="1616"/>
      <c r="E11" s="1616"/>
      <c r="F11" s="1616"/>
      <c r="G11" s="1616"/>
      <c r="H11" s="1616"/>
      <c r="I11" s="1381"/>
      <c r="J11" s="1381"/>
      <c r="K11" s="1622"/>
      <c r="L11" s="1243"/>
      <c r="M11" s="1244"/>
      <c r="N11" s="1244"/>
      <c r="O11" s="1052"/>
      <c r="P11" s="1052"/>
      <c r="Q11" s="1052"/>
      <c r="R11" s="1052"/>
      <c r="S11" s="1052"/>
      <c r="T11" s="1245"/>
      <c r="U11" s="19"/>
      <c r="V11" s="1617" t="s">
        <v>61</v>
      </c>
      <c r="W11" s="1618"/>
      <c r="X11" s="1619"/>
      <c r="Y11" s="19"/>
      <c r="Z11" s="19"/>
      <c r="AA11" s="15"/>
    </row>
    <row r="12" spans="1:27" ht="18.75">
      <c r="A12" s="1620"/>
      <c r="B12" s="1608" t="s">
        <v>977</v>
      </c>
      <c r="C12" s="1609"/>
      <c r="D12" s="1609"/>
      <c r="E12" s="1609"/>
      <c r="F12" s="1609"/>
      <c r="G12" s="1609"/>
      <c r="H12" s="1609"/>
      <c r="I12" s="1384"/>
      <c r="J12" s="1384"/>
      <c r="K12" s="1622"/>
      <c r="L12" s="1246">
        <v>0</v>
      </c>
      <c r="M12" s="1244"/>
      <c r="N12" s="1244"/>
      <c r="O12" s="1052"/>
      <c r="P12" s="1052"/>
      <c r="Q12" s="1052"/>
      <c r="R12" s="1052"/>
      <c r="S12" s="1052"/>
      <c r="T12" s="1247"/>
      <c r="U12" s="19"/>
      <c r="V12" s="1596" t="s">
        <v>56</v>
      </c>
      <c r="W12" s="1597"/>
      <c r="X12" s="1598"/>
      <c r="Y12" s="19"/>
      <c r="Z12" s="19"/>
      <c r="AA12" s="15"/>
    </row>
    <row r="13" spans="1:27" ht="18.75">
      <c r="A13" s="1620"/>
      <c r="B13" s="1248" t="s">
        <v>5975</v>
      </c>
      <c r="C13" s="1249"/>
      <c r="D13" s="1250"/>
      <c r="E13" s="1546" t="s">
        <v>973</v>
      </c>
      <c r="F13" s="1546"/>
      <c r="G13" s="1610">
        <v>10</v>
      </c>
      <c r="H13" s="1611" t="str">
        <f>C14</f>
        <v>Portions</v>
      </c>
      <c r="I13" s="1637" t="s">
        <v>5347</v>
      </c>
      <c r="J13" s="1638"/>
      <c r="K13" s="1622"/>
      <c r="L13" s="1246">
        <v>0</v>
      </c>
      <c r="M13" s="1244"/>
      <c r="N13" s="1244"/>
      <c r="O13" s="1052"/>
      <c r="P13" s="1052"/>
      <c r="Q13" s="1052"/>
      <c r="R13" s="1052"/>
      <c r="S13" s="1052"/>
      <c r="T13" s="1247"/>
      <c r="U13" s="19"/>
      <c r="V13" s="1596" t="s">
        <v>959</v>
      </c>
      <c r="W13" s="1597"/>
      <c r="X13" s="1598"/>
      <c r="Y13" s="19"/>
      <c r="Z13" s="19"/>
      <c r="AA13" s="15"/>
    </row>
    <row r="14" spans="1:27" ht="18.75">
      <c r="A14" s="1620"/>
      <c r="B14" s="1251">
        <v>50</v>
      </c>
      <c r="C14" s="1252" t="s">
        <v>5976</v>
      </c>
      <c r="D14" s="1250"/>
      <c r="E14" s="1546"/>
      <c r="F14" s="1546"/>
      <c r="G14" s="1610"/>
      <c r="H14" s="1611"/>
      <c r="I14" s="1639">
        <f>J61</f>
        <v>1.1000000000000001</v>
      </c>
      <c r="J14" s="1640"/>
      <c r="K14" s="1622"/>
      <c r="L14" s="1253">
        <v>0</v>
      </c>
      <c r="M14" s="1254" t="s">
        <v>10</v>
      </c>
      <c r="N14" s="1255"/>
      <c r="O14" s="1255"/>
      <c r="P14" s="1255"/>
      <c r="Q14" s="1255"/>
      <c r="R14" s="1255"/>
      <c r="S14" s="1255"/>
      <c r="T14" s="1256"/>
      <c r="U14" s="19"/>
      <c r="V14" s="1596" t="s">
        <v>963</v>
      </c>
      <c r="W14" s="1597"/>
      <c r="X14" s="1598"/>
      <c r="Y14" s="19"/>
      <c r="Z14" s="19"/>
      <c r="AA14" s="15"/>
    </row>
    <row r="15" spans="1:27" ht="18.75">
      <c r="A15" s="1620"/>
      <c r="B15" s="1257">
        <f>C58</f>
        <v>2.1</v>
      </c>
      <c r="C15" s="495" t="s">
        <v>57</v>
      </c>
      <c r="D15" s="1258"/>
      <c r="E15" s="1258"/>
      <c r="F15" s="1258"/>
      <c r="G15" s="1259" t="s">
        <v>974</v>
      </c>
      <c r="H15" s="1260">
        <v>100</v>
      </c>
      <c r="I15" s="1424" t="s">
        <v>5351</v>
      </c>
      <c r="J15" s="1425">
        <f>G13</f>
        <v>10</v>
      </c>
      <c r="K15" s="1622"/>
      <c r="L15" s="1261">
        <v>0</v>
      </c>
      <c r="M15" s="1262" t="s">
        <v>1001</v>
      </c>
      <c r="N15" s="1262"/>
      <c r="O15" s="1262"/>
      <c r="P15" s="1262"/>
      <c r="Q15" s="1262"/>
      <c r="R15" s="1262"/>
      <c r="S15" s="1262"/>
      <c r="T15" s="1263"/>
      <c r="U15" s="19"/>
      <c r="V15" s="1599" t="s">
        <v>957</v>
      </c>
      <c r="W15" s="1600"/>
      <c r="X15" s="1601"/>
      <c r="Y15" s="19"/>
      <c r="Z15" s="19"/>
      <c r="AA15" s="15"/>
    </row>
    <row r="16" spans="1:27" ht="19.5" thickBot="1">
      <c r="A16" s="1620"/>
      <c r="B16" s="1264">
        <f>(B15/B14)*1000</f>
        <v>42</v>
      </c>
      <c r="C16" s="1265" t="s">
        <v>55</v>
      </c>
      <c r="D16" s="1266"/>
      <c r="E16" s="1266"/>
      <c r="F16" s="1266"/>
      <c r="G16" s="1267" t="s">
        <v>1016</v>
      </c>
      <c r="H16" s="1268">
        <f>(H15*G13)/1000</f>
        <v>1</v>
      </c>
      <c r="I16" s="1397" t="s">
        <v>5348</v>
      </c>
      <c r="J16" s="1398">
        <f>I14/J15</f>
        <v>0.11000000000000001</v>
      </c>
      <c r="K16" s="1622"/>
      <c r="L16" s="1269" t="str">
        <f>IF(ISBLANK(M16),"",LARGE(L14:L15,1)+1)</f>
        <v/>
      </c>
      <c r="M16" s="1262"/>
      <c r="N16" s="1262" t="s">
        <v>1002</v>
      </c>
      <c r="O16" s="1262"/>
      <c r="P16" s="1262">
        <v>2</v>
      </c>
      <c r="Q16" s="1262"/>
      <c r="R16" s="1262"/>
      <c r="S16" s="1262"/>
      <c r="T16" s="1263"/>
      <c r="U16" s="19"/>
      <c r="V16" s="1599" t="s">
        <v>958</v>
      </c>
      <c r="W16" s="1600"/>
      <c r="X16" s="1601"/>
      <c r="Y16" s="19"/>
      <c r="Z16" s="19"/>
      <c r="AA16" s="15"/>
    </row>
    <row r="17" spans="1:27" ht="15.75">
      <c r="A17" s="1621"/>
      <c r="B17" s="1271" t="s">
        <v>955</v>
      </c>
      <c r="C17" s="1271" t="s">
        <v>59</v>
      </c>
      <c r="D17" s="1271" t="s">
        <v>53</v>
      </c>
      <c r="E17" s="1272" t="s">
        <v>9</v>
      </c>
      <c r="F17" s="1273" t="s">
        <v>960</v>
      </c>
      <c r="G17" s="1274" t="s">
        <v>52</v>
      </c>
      <c r="H17" s="1275" t="s">
        <v>5</v>
      </c>
      <c r="I17" s="1395" t="s">
        <v>5349</v>
      </c>
      <c r="J17" s="1396" t="s">
        <v>54</v>
      </c>
      <c r="K17" s="1622"/>
      <c r="L17" s="1269" t="str">
        <f>IF(ISBLANK(M17),"",LARGE(L14:L16,1)+1)</f>
        <v/>
      </c>
      <c r="M17" s="1262"/>
      <c r="N17" s="1262"/>
      <c r="O17" s="1262"/>
      <c r="P17" s="1262"/>
      <c r="Q17" s="1262"/>
      <c r="R17" s="1262"/>
      <c r="S17" s="1262"/>
      <c r="T17" s="1263"/>
      <c r="U17" s="19"/>
      <c r="V17" s="497" t="s">
        <v>955</v>
      </c>
      <c r="W17" s="496" t="s">
        <v>59</v>
      </c>
      <c r="X17" s="498" t="s">
        <v>960</v>
      </c>
      <c r="Y17" s="19"/>
      <c r="Z17" s="19"/>
      <c r="AA17" s="15"/>
    </row>
    <row r="18" spans="1:27" ht="18.75">
      <c r="A18" s="1621"/>
      <c r="B18" s="1276"/>
      <c r="C18" s="1277">
        <v>2</v>
      </c>
      <c r="D18" s="1278" t="s">
        <v>5765</v>
      </c>
      <c r="E18" s="1279" t="str">
        <f>IF(C58&lt;=0,0,IF(ISTEXT(B18),B18,IF(ISBLANK(B18),"",(B18/C58)*H16)))</f>
        <v/>
      </c>
      <c r="F18" s="1280"/>
      <c r="G18" s="1281">
        <f>IF(E18&lt;=0,0,IF(ISBLANK(C18),0,IF(ISBLANK(B18),C18/C58*H16,(C18*B18)/C58*H16)))</f>
        <v>0.95238095238095233</v>
      </c>
      <c r="H18" s="1282">
        <f>IF(ISBLANK(C18),"",G18/H16)</f>
        <v>0.95238095238095233</v>
      </c>
      <c r="I18" s="1391">
        <v>1</v>
      </c>
      <c r="J18" s="1392">
        <f t="shared" ref="J18" si="0">I18*G18</f>
        <v>0.95238095238095233</v>
      </c>
      <c r="K18" s="1622"/>
      <c r="L18" s="1269">
        <f>IF(ISBLANK(M18),"",LARGE(L14:L17,1)+1)</f>
        <v>1</v>
      </c>
      <c r="M18" s="1262" t="s">
        <v>466</v>
      </c>
      <c r="N18" s="1262"/>
      <c r="O18" s="1262"/>
      <c r="P18" s="1262"/>
      <c r="Q18" s="1262"/>
      <c r="R18" s="1262"/>
      <c r="S18" s="1262"/>
      <c r="T18" s="1263"/>
      <c r="U18" s="19"/>
      <c r="V18" s="1283">
        <v>3</v>
      </c>
      <c r="W18" s="493"/>
      <c r="X18" s="1284" t="s">
        <v>14</v>
      </c>
      <c r="Y18" s="19"/>
      <c r="Z18" s="19"/>
      <c r="AA18" s="15"/>
    </row>
    <row r="19" spans="1:27" ht="18.75">
      <c r="A19" s="1621"/>
      <c r="B19" s="1285">
        <v>2</v>
      </c>
      <c r="C19" s="1286">
        <v>0.05</v>
      </c>
      <c r="D19" s="1287"/>
      <c r="E19" s="1288">
        <f>IF(C58&lt;=0,0,IF(ISTEXT(B19),B19,IF(ISBLANK(B19),"",(B19/C58)*H16)))</f>
        <v>0.95238095238095233</v>
      </c>
      <c r="F19" s="1289" t="s">
        <v>5977</v>
      </c>
      <c r="G19" s="1290">
        <f>IF(E19&lt;=0,0,IF(ISBLANK(C19),0,IF(ISBLANK(B19),C19/C58*H16,(C19*B19)/C58*H16)))</f>
        <v>4.7619047619047616E-2</v>
      </c>
      <c r="H19" s="1282">
        <f>IF(ISBLANK(C19),"",G19/H16)</f>
        <v>4.7619047619047616E-2</v>
      </c>
      <c r="I19" s="1393">
        <v>1</v>
      </c>
      <c r="J19" s="1394">
        <f>I19*G19</f>
        <v>4.7619047619047616E-2</v>
      </c>
      <c r="K19" s="1622"/>
      <c r="L19" s="1269">
        <f>IF(ISBLANK(M19),"",LARGE(L14:L18,1)+1)</f>
        <v>2</v>
      </c>
      <c r="M19" s="1262" t="s">
        <v>467</v>
      </c>
      <c r="N19" s="1262"/>
      <c r="O19" s="1262"/>
      <c r="P19" s="1262"/>
      <c r="Q19" s="1262"/>
      <c r="R19" s="1262"/>
      <c r="S19" s="1262"/>
      <c r="T19" s="1263"/>
      <c r="U19" s="19"/>
      <c r="V19" s="1291"/>
      <c r="W19" s="494">
        <v>0.15</v>
      </c>
      <c r="X19" s="1292" t="s">
        <v>7</v>
      </c>
      <c r="Y19" s="19"/>
      <c r="Z19" s="19"/>
      <c r="AA19" s="15"/>
    </row>
    <row r="20" spans="1:27" ht="18.75">
      <c r="A20" s="1621"/>
      <c r="B20" s="1285"/>
      <c r="C20" s="1286"/>
      <c r="D20" s="1287"/>
      <c r="E20" s="1288" t="str">
        <f>IF(C58&lt;=0,0,IF(ISTEXT(B20),B20,IF(ISBLANK(B20),"",(B20/C58)*H16)))</f>
        <v/>
      </c>
      <c r="F20" s="1289"/>
      <c r="G20" s="1290">
        <f>IF(E20&lt;=0,0,IF(ISBLANK(C20),0,IF(ISBLANK(B20),C20/C58*H16,(C20*B20)/C58*H16)))</f>
        <v>0</v>
      </c>
      <c r="H20" s="1282" t="str">
        <f>IF(ISBLANK(C20),"",G20/H16)</f>
        <v/>
      </c>
      <c r="I20" s="1391">
        <v>1</v>
      </c>
      <c r="J20" s="1392">
        <f t="shared" ref="J20" si="1">I20*G20</f>
        <v>0</v>
      </c>
      <c r="K20" s="1622"/>
      <c r="L20" s="1269" t="str">
        <f>IF(ISBLANK(M20),"",LARGE(L14:L19,1)+1)</f>
        <v/>
      </c>
      <c r="M20" s="1262"/>
      <c r="N20" s="1262"/>
      <c r="O20" s="1262"/>
      <c r="P20" s="1262"/>
      <c r="Q20" s="1262"/>
      <c r="R20" s="1262"/>
      <c r="S20" s="1262"/>
      <c r="T20" s="1263"/>
      <c r="U20" s="19"/>
      <c r="V20" s="1602" t="s">
        <v>971</v>
      </c>
      <c r="W20" s="1603"/>
      <c r="X20" s="1604"/>
      <c r="Y20" s="19"/>
      <c r="Z20" s="19"/>
      <c r="AA20" s="15"/>
    </row>
    <row r="21" spans="1:27" ht="18.75">
      <c r="A21" s="1621"/>
      <c r="B21" s="1285"/>
      <c r="C21" s="1286"/>
      <c r="D21" s="1287"/>
      <c r="E21" s="1288" t="str">
        <f>IF(C58&lt;=0,0,IF(ISTEXT(B21),B21,IF(ISBLANK(B21),"",(B21/C58)*H16)))</f>
        <v/>
      </c>
      <c r="F21" s="1289"/>
      <c r="G21" s="1290">
        <f>IF(E21&lt;=0,0,IF(ISBLANK(C21),0,IF(ISBLANK(B21),C21/C58*H16,(C21*B21)/C58*H16)))</f>
        <v>0</v>
      </c>
      <c r="H21" s="1282" t="str">
        <f>IF(ISBLANK(C21),"",G21/H16)</f>
        <v/>
      </c>
      <c r="I21" s="1393">
        <v>1</v>
      </c>
      <c r="J21" s="1394">
        <f>I21*G21</f>
        <v>0</v>
      </c>
      <c r="K21" s="1622"/>
      <c r="L21" s="1269" t="str">
        <f>IF(ISBLANK(M21),"",LARGE(L14:L20,1)+1)</f>
        <v/>
      </c>
      <c r="M21" s="1262"/>
      <c r="N21" s="1262"/>
      <c r="O21" s="1262"/>
      <c r="P21" s="1262"/>
      <c r="Q21" s="1262"/>
      <c r="R21" s="1262"/>
      <c r="S21" s="1262"/>
      <c r="T21" s="1263"/>
      <c r="U21" s="19"/>
      <c r="V21" s="1602"/>
      <c r="W21" s="1603"/>
      <c r="X21" s="1604"/>
      <c r="Y21" s="19"/>
      <c r="Z21" s="19"/>
      <c r="AA21" s="15"/>
    </row>
    <row r="22" spans="1:27" ht="18.75">
      <c r="A22" s="1621"/>
      <c r="B22" s="1285"/>
      <c r="C22" s="1286"/>
      <c r="D22" s="1287"/>
      <c r="E22" s="1288" t="str">
        <f>IF(C58&lt;=0,0,IF(ISTEXT(B22),B22,IF(ISBLANK(B22),"",(B22/C58)*H16)))</f>
        <v/>
      </c>
      <c r="F22" s="1289"/>
      <c r="G22" s="1290">
        <f>IF(E22&lt;=0,0,IF(ISBLANK(C22),0,IF(ISBLANK(B22),C22/C58*H16,(C22*B22)/C58*H16)))</f>
        <v>0</v>
      </c>
      <c r="H22" s="1282" t="str">
        <f>IF(ISBLANK(C22),"",G22/H16)</f>
        <v/>
      </c>
      <c r="I22" s="1391">
        <v>1</v>
      </c>
      <c r="J22" s="1392">
        <f t="shared" ref="J22" si="2">I22*G22</f>
        <v>0</v>
      </c>
      <c r="K22" s="1622"/>
      <c r="L22" s="1269" t="str">
        <f>IF(ISBLANK(M22),"",LARGE(L14:L21,1)+1)</f>
        <v/>
      </c>
      <c r="M22" s="1262"/>
      <c r="N22" s="1262"/>
      <c r="O22" s="1262"/>
      <c r="P22" s="1262"/>
      <c r="Q22" s="1262"/>
      <c r="R22" s="1262"/>
      <c r="S22" s="1262"/>
      <c r="T22" s="1263"/>
      <c r="U22" s="19"/>
      <c r="V22" s="1605" t="s">
        <v>972</v>
      </c>
      <c r="W22" s="1606"/>
      <c r="X22" s="1607"/>
      <c r="Y22" s="19"/>
      <c r="Z22" s="19"/>
      <c r="AA22" s="15"/>
    </row>
    <row r="23" spans="1:27" ht="18.75">
      <c r="A23" s="1621"/>
      <c r="B23" s="1285"/>
      <c r="C23" s="1286"/>
      <c r="D23" s="1287"/>
      <c r="E23" s="1288" t="str">
        <f>IF(C58&lt;=0,0,IF(ISTEXT(B23),B23,IF(ISBLANK(B23),"",(B23/C58)*H16)))</f>
        <v/>
      </c>
      <c r="F23" s="1289"/>
      <c r="G23" s="1290">
        <f>IF(E23&lt;=0,0,IF(ISBLANK(C23),0,IF(ISBLANK(B23),C23/C58*H16,(C23*B23)/C58*H16)))</f>
        <v>0</v>
      </c>
      <c r="H23" s="1282" t="str">
        <f>IF(ISBLANK(C23),"",G23/H16)</f>
        <v/>
      </c>
      <c r="I23" s="1393">
        <v>1</v>
      </c>
      <c r="J23" s="1394">
        <f>I23*G23</f>
        <v>0</v>
      </c>
      <c r="K23" s="1622"/>
      <c r="L23" s="1269" t="str">
        <f>IF(ISBLANK(M23),"",LARGE(L14:L22,1)+1)</f>
        <v/>
      </c>
      <c r="M23" s="1262"/>
      <c r="N23" s="1262"/>
      <c r="O23" s="1262"/>
      <c r="P23" s="1262"/>
      <c r="Q23" s="1262"/>
      <c r="R23" s="1262"/>
      <c r="S23" s="1262"/>
      <c r="T23" s="1263"/>
      <c r="U23" s="19"/>
      <c r="V23" s="1602" t="s">
        <v>1015</v>
      </c>
      <c r="W23" s="1603"/>
      <c r="X23" s="1604"/>
      <c r="Y23" s="19"/>
      <c r="Z23" s="19"/>
      <c r="AA23" s="15"/>
    </row>
    <row r="24" spans="1:27" ht="18.75">
      <c r="A24" s="1621"/>
      <c r="B24" s="1285"/>
      <c r="C24" s="1286"/>
      <c r="D24" s="1287"/>
      <c r="E24" s="1288" t="str">
        <f>IF(C58&lt;=0,0,IF(ISTEXT(B24),B24,IF(ISBLANK(B24),"",(B24/C58)*H16)))</f>
        <v/>
      </c>
      <c r="F24" s="1289"/>
      <c r="G24" s="1290">
        <f>IF(E24&lt;=0,0,IF(ISBLANK(C24),0,IF(ISBLANK(B24),C24/C58*H16,(C24*B24)/C58*H16)))</f>
        <v>0</v>
      </c>
      <c r="H24" s="1282" t="str">
        <f>IF(ISBLANK(C24),"",G24/H16)</f>
        <v/>
      </c>
      <c r="I24" s="1391">
        <v>1</v>
      </c>
      <c r="J24" s="1392">
        <f t="shared" ref="J24" si="3">I24*G24</f>
        <v>0</v>
      </c>
      <c r="K24" s="1622"/>
      <c r="L24" s="1269">
        <f>IF(ISBLANK(M24),"",LARGE(L14:L23,1)+1)</f>
        <v>3</v>
      </c>
      <c r="M24" s="1262" t="s">
        <v>985</v>
      </c>
      <c r="N24" s="1262"/>
      <c r="O24" s="1262"/>
      <c r="P24" s="1262"/>
      <c r="Q24" s="1262"/>
      <c r="R24" s="1262"/>
      <c r="S24" s="1262"/>
      <c r="T24" s="1263"/>
      <c r="U24" s="19"/>
      <c r="V24" s="1602"/>
      <c r="W24" s="1603"/>
      <c r="X24" s="1604"/>
      <c r="Y24" s="19"/>
      <c r="Z24" s="19"/>
      <c r="AA24" s="15"/>
    </row>
    <row r="25" spans="1:27" ht="18.75">
      <c r="A25" s="1621"/>
      <c r="B25" s="1285"/>
      <c r="C25" s="1286"/>
      <c r="D25" s="1287"/>
      <c r="E25" s="1288" t="str">
        <f>IF(C58&lt;=0,0,IF(ISTEXT(B25),B25,IF(ISBLANK(B25),"",(B25/C58)*H16)))</f>
        <v/>
      </c>
      <c r="F25" s="1289"/>
      <c r="G25" s="1290">
        <f>IF(E25&lt;=0,0,IF(ISBLANK(C25),0,IF(ISBLANK(B25),C25/C58*H16,(C25*B25)/C58*H16)))</f>
        <v>0</v>
      </c>
      <c r="H25" s="1282" t="str">
        <f>IF(ISBLANK(C25),"",G25/H16)</f>
        <v/>
      </c>
      <c r="I25" s="1393">
        <v>1</v>
      </c>
      <c r="J25" s="1394">
        <f>I25*G25</f>
        <v>0</v>
      </c>
      <c r="K25" s="1622"/>
      <c r="L25" s="1269">
        <f>IF(ISBLANK(M25),"",LARGE(L14:L24,1)+1)</f>
        <v>4</v>
      </c>
      <c r="M25" s="1262" t="s">
        <v>986</v>
      </c>
      <c r="N25" s="1262"/>
      <c r="O25" s="1262"/>
      <c r="P25" s="1262"/>
      <c r="Q25" s="1262"/>
      <c r="R25" s="1262"/>
      <c r="S25" s="1262"/>
      <c r="T25" s="1263"/>
      <c r="U25" s="19"/>
      <c r="V25" s="1590" t="s">
        <v>1017</v>
      </c>
      <c r="W25" s="1591"/>
      <c r="X25" s="1592"/>
      <c r="Y25" s="19"/>
      <c r="Z25" s="19"/>
      <c r="AA25" s="15"/>
    </row>
    <row r="26" spans="1:27" ht="18.75">
      <c r="A26" s="1621"/>
      <c r="B26" s="1285"/>
      <c r="C26" s="1286"/>
      <c r="D26" s="1287"/>
      <c r="E26" s="1288" t="str">
        <f>IF(C58&lt;=0,0,IF(ISTEXT(B26),B26,IF(ISBLANK(B26),"",(B26/C58)*H16)))</f>
        <v/>
      </c>
      <c r="F26" s="1289"/>
      <c r="G26" s="1290">
        <f>IF(E26&lt;=0,0,IF(ISBLANK(C26),0,IF(ISBLANK(B26),C26/C58*H16,(C26*B26)/C58*H16)))</f>
        <v>0</v>
      </c>
      <c r="H26" s="1282" t="str">
        <f>IF(ISBLANK(C26),"",G26/H16)</f>
        <v/>
      </c>
      <c r="I26" s="1391">
        <v>1</v>
      </c>
      <c r="J26" s="1392">
        <f t="shared" ref="J26" si="4">I26*G26</f>
        <v>0</v>
      </c>
      <c r="K26" s="1622"/>
      <c r="L26" s="1269">
        <f>IF(ISBLANK(M26),"",LARGE(L14:L25,1)+1)</f>
        <v>5</v>
      </c>
      <c r="M26" s="1262" t="s">
        <v>1018</v>
      </c>
      <c r="N26" s="1262"/>
      <c r="O26" s="1262"/>
      <c r="P26" s="1262"/>
      <c r="Q26" s="1262"/>
      <c r="R26" s="1262"/>
      <c r="S26" s="1262"/>
      <c r="T26" s="1263"/>
      <c r="U26" s="19"/>
      <c r="V26" s="1590"/>
      <c r="W26" s="1591"/>
      <c r="X26" s="1592"/>
      <c r="Y26" s="19"/>
      <c r="Z26" s="19"/>
      <c r="AA26" s="15"/>
    </row>
    <row r="27" spans="1:27" ht="18.75">
      <c r="A27" s="1621"/>
      <c r="B27" s="1285"/>
      <c r="C27" s="1286"/>
      <c r="D27" s="1287"/>
      <c r="E27" s="1288" t="str">
        <f>IF(C58&lt;=0,0,IF(ISTEXT(B27),B27,IF(ISBLANK(B27),"",(B27/C58)*H16)))</f>
        <v/>
      </c>
      <c r="F27" s="1289"/>
      <c r="G27" s="1290">
        <f>IF(E27&lt;=0,0,IF(ISBLANK(C27),0,IF(ISBLANK(B27),C27/C58*H16,(C27*B27)/C58*H16)))</f>
        <v>0</v>
      </c>
      <c r="H27" s="1282" t="str">
        <f>IF(ISBLANK(C27),"",G27/H16)</f>
        <v/>
      </c>
      <c r="I27" s="1393">
        <v>1</v>
      </c>
      <c r="J27" s="1394">
        <f>I27*G27</f>
        <v>0</v>
      </c>
      <c r="K27" s="1622"/>
      <c r="L27" s="1269" t="str">
        <f>IF(ISBLANK(M27),"",LARGE(L14:L26,1)+1)</f>
        <v/>
      </c>
      <c r="M27" s="1262"/>
      <c r="N27" s="1262" t="s">
        <v>987</v>
      </c>
      <c r="O27" s="1262"/>
      <c r="P27" s="1262"/>
      <c r="Q27" s="1262"/>
      <c r="R27" s="1262"/>
      <c r="S27" s="1262"/>
      <c r="T27" s="1263"/>
      <c r="U27" s="19"/>
      <c r="V27" s="1593" t="s">
        <v>975</v>
      </c>
      <c r="W27" s="1594"/>
      <c r="X27" s="1595"/>
      <c r="Y27" s="19"/>
      <c r="Z27" s="19"/>
      <c r="AA27" s="15"/>
    </row>
    <row r="28" spans="1:27" ht="18.75">
      <c r="A28" s="1621"/>
      <c r="B28" s="1285"/>
      <c r="C28" s="1286"/>
      <c r="D28" s="1287"/>
      <c r="E28" s="1288" t="str">
        <f>IF(C58&lt;=0,0,IF(ISTEXT(B28),B28,IF(ISBLANK(B28),"",(B28/C58)*H16)))</f>
        <v/>
      </c>
      <c r="F28" s="1289"/>
      <c r="G28" s="1290">
        <f>IF(E28&lt;=0,0,IF(ISBLANK(C28),0,IF(ISBLANK(B28),C28/C58*H16,(C28*B28)/C58*H16)))</f>
        <v>0</v>
      </c>
      <c r="H28" s="1282" t="str">
        <f>IF(ISBLANK(C28),"",G28/H16)</f>
        <v/>
      </c>
      <c r="I28" s="1391">
        <v>1</v>
      </c>
      <c r="J28" s="1392">
        <f t="shared" ref="J28" si="5">I28*G28</f>
        <v>0</v>
      </c>
      <c r="K28" s="1622"/>
      <c r="L28" s="1269" t="str">
        <f>IF(ISBLANK(M28),"",LARGE(L14:L27,1)+1)</f>
        <v/>
      </c>
      <c r="M28" s="1262"/>
      <c r="N28" s="1262" t="s">
        <v>1019</v>
      </c>
      <c r="O28" s="1262"/>
      <c r="P28" s="1262"/>
      <c r="Q28" s="1262"/>
      <c r="R28" s="1262"/>
      <c r="S28" s="1262"/>
      <c r="T28" s="1263"/>
      <c r="U28" s="19"/>
      <c r="V28" s="1593"/>
      <c r="W28" s="1594"/>
      <c r="X28" s="1595"/>
      <c r="Y28" s="19"/>
      <c r="Z28" s="19"/>
      <c r="AA28" s="15"/>
    </row>
    <row r="29" spans="1:27" ht="19.5" thickBot="1">
      <c r="A29" s="1621"/>
      <c r="B29" s="1285"/>
      <c r="C29" s="1286"/>
      <c r="D29" s="1287"/>
      <c r="E29" s="1288" t="str">
        <f>IF(C58&lt;=0,0,IF(ISTEXT(B29),B29,IF(ISBLANK(B29),"",(B29/C58)*H16)))</f>
        <v/>
      </c>
      <c r="F29" s="1289"/>
      <c r="G29" s="1290">
        <f>IF(E29&lt;=0,0,IF(ISBLANK(C29),0,IF(ISBLANK(B29),C29/C58*H16,(C29*B29)/C58*H16)))</f>
        <v>0</v>
      </c>
      <c r="H29" s="1282" t="str">
        <f>IF(ISBLANK(C29),"",G29/H16)</f>
        <v/>
      </c>
      <c r="I29" s="1393">
        <v>1</v>
      </c>
      <c r="J29" s="1394">
        <f>I29*G29</f>
        <v>0</v>
      </c>
      <c r="K29" s="1622"/>
      <c r="L29" s="1269">
        <f>IF(ISBLANK(M29),"",LARGE(L14:L28,1)+1)</f>
        <v>6</v>
      </c>
      <c r="M29" s="1262" t="s">
        <v>5978</v>
      </c>
      <c r="N29" s="1262"/>
      <c r="O29" s="1262"/>
      <c r="P29" s="1262"/>
      <c r="Q29" s="1262"/>
      <c r="R29" s="1262"/>
      <c r="S29" s="1262"/>
      <c r="T29" s="1263"/>
      <c r="U29" s="19"/>
      <c r="V29" s="499">
        <v>12</v>
      </c>
      <c r="W29" s="1293">
        <v>12</v>
      </c>
      <c r="X29" s="1294">
        <v>12</v>
      </c>
      <c r="Y29" s="19"/>
      <c r="Z29" s="19"/>
      <c r="AA29" s="15"/>
    </row>
    <row r="30" spans="1:27" ht="18.75">
      <c r="A30" s="1621"/>
      <c r="B30" s="1285"/>
      <c r="C30" s="1286"/>
      <c r="D30" s="1287"/>
      <c r="E30" s="1288" t="str">
        <f>IF(C58&lt;=0,0,IF(ISTEXT(B30),B30,IF(ISBLANK(B30),"",(B30/C58)*H16)))</f>
        <v/>
      </c>
      <c r="F30" s="1289"/>
      <c r="G30" s="1290">
        <f>IF(E30&lt;=0,0,IF(ISBLANK(C30),0,IF(ISBLANK(B30),C30/C58*H16,(C30*B30)/C58*H16)))</f>
        <v>0</v>
      </c>
      <c r="H30" s="1282" t="str">
        <f>IF(ISBLANK(C30),"",G30/H16)</f>
        <v/>
      </c>
      <c r="I30" s="1391">
        <v>1</v>
      </c>
      <c r="J30" s="1392">
        <f t="shared" ref="J30" si="6">I30*G30</f>
        <v>0</v>
      </c>
      <c r="K30" s="1622"/>
      <c r="L30" s="1269" t="str">
        <f>IF(ISBLANK(M30),"",LARGE(L14:L29,1)+1)</f>
        <v/>
      </c>
      <c r="M30" s="1262"/>
      <c r="N30" s="1262"/>
      <c r="O30" s="1262"/>
      <c r="P30" s="1262"/>
      <c r="Q30" s="1262"/>
      <c r="R30" s="1262"/>
      <c r="S30" s="1262"/>
      <c r="T30" s="1263"/>
      <c r="U30" s="19"/>
      <c r="V30" s="19"/>
      <c r="W30" s="19"/>
      <c r="X30" s="19"/>
      <c r="Y30" s="19"/>
      <c r="Z30" s="19"/>
      <c r="AA30" s="15"/>
    </row>
    <row r="31" spans="1:27" ht="18.75">
      <c r="A31" s="1621"/>
      <c r="B31" s="1285"/>
      <c r="C31" s="1286"/>
      <c r="D31" s="1287"/>
      <c r="E31" s="1288" t="str">
        <f>IF(C58&lt;=0,0,IF(ISTEXT(B31),B31,IF(ISBLANK(B31),"",(B31/C58)*H16)))</f>
        <v/>
      </c>
      <c r="F31" s="1289"/>
      <c r="G31" s="1290">
        <f>IF(E31&lt;=0,0,IF(ISBLANK(C31),0,IF(ISBLANK(B31),C31/C58*H16,(C31*B31)/C58*H16)))</f>
        <v>0</v>
      </c>
      <c r="H31" s="1282" t="str">
        <f>IF(ISBLANK(C31),"",G31/H16)</f>
        <v/>
      </c>
      <c r="I31" s="1393">
        <v>1</v>
      </c>
      <c r="J31" s="1394">
        <f>I31*G31</f>
        <v>0</v>
      </c>
      <c r="K31" s="1622"/>
      <c r="L31" s="1269" t="str">
        <f>IF(ISBLANK(M31),"",LARGE(L14:L30,1)+1)</f>
        <v/>
      </c>
      <c r="M31" s="1262"/>
      <c r="N31" s="1295"/>
      <c r="O31" s="1262"/>
      <c r="P31" s="1262"/>
      <c r="Q31" s="1262"/>
      <c r="R31" s="1262"/>
      <c r="S31" s="1262"/>
      <c r="T31" s="1263"/>
      <c r="U31" s="19"/>
      <c r="V31" s="1516" t="s">
        <v>1011</v>
      </c>
      <c r="W31" s="1517"/>
      <c r="X31" s="1517"/>
      <c r="Y31" s="1518"/>
      <c r="Z31" s="19"/>
      <c r="AA31" s="15"/>
    </row>
    <row r="32" spans="1:27" ht="18.75">
      <c r="A32" s="1621"/>
      <c r="B32" s="1285"/>
      <c r="C32" s="1286"/>
      <c r="D32" s="1287"/>
      <c r="E32" s="1288" t="str">
        <f>IF(C58&lt;=0,0,IF(ISTEXT(B32),B32,IF(ISBLANK(B32),"",(B32/C58)*H16)))</f>
        <v/>
      </c>
      <c r="F32" s="1289"/>
      <c r="G32" s="1290">
        <f>IF(E32&lt;=0,0,IF(ISBLANK(C32),0,IF(ISBLANK(B32),C32/C58*H16,(C32*B32)/C58*H16)))</f>
        <v>0</v>
      </c>
      <c r="H32" s="1282" t="str">
        <f>IF(ISBLANK(C32),"",G32/H16)</f>
        <v/>
      </c>
      <c r="I32" s="1391">
        <v>1</v>
      </c>
      <c r="J32" s="1392">
        <f t="shared" ref="J32" si="7">I32*G32</f>
        <v>0</v>
      </c>
      <c r="K32" s="1622"/>
      <c r="L32" s="1269" t="str">
        <f>IF(ISBLANK(M32),"",LARGE(L14:L31,1)+1)</f>
        <v/>
      </c>
      <c r="M32" s="1262"/>
      <c r="N32" s="1262"/>
      <c r="O32" s="1262"/>
      <c r="P32" s="1262"/>
      <c r="Q32" s="1262"/>
      <c r="R32" s="1262"/>
      <c r="S32" s="1262"/>
      <c r="T32" s="1263"/>
      <c r="U32" s="19"/>
      <c r="V32" s="1519"/>
      <c r="W32" s="1520"/>
      <c r="X32" s="1520"/>
      <c r="Y32" s="1521"/>
      <c r="Z32" s="19"/>
      <c r="AA32" s="15"/>
    </row>
    <row r="33" spans="1:27" ht="18.75">
      <c r="A33" s="1621"/>
      <c r="B33" s="1285"/>
      <c r="C33" s="1286"/>
      <c r="D33" s="1287"/>
      <c r="E33" s="1288" t="str">
        <f>IF(C58&lt;=0,0,IF(ISTEXT(B33),B33,IF(ISBLANK(B33),"",(B33/C58)*H16)))</f>
        <v/>
      </c>
      <c r="F33" s="1289"/>
      <c r="G33" s="1290">
        <f>IF(E33&lt;=0,0,IF(ISBLANK(C33),0,IF(ISBLANK(B33),C33/C58*H16,(C33*B33)/C58*H16)))</f>
        <v>0</v>
      </c>
      <c r="H33" s="1282" t="str">
        <f>IF(ISBLANK(C33),"",G33/H16)</f>
        <v/>
      </c>
      <c r="I33" s="1393"/>
      <c r="J33" s="1394"/>
      <c r="K33" s="1622"/>
      <c r="L33" s="1269" t="str">
        <f>IF(ISBLANK(M33),"",LARGE(L14:L32,1)+1)</f>
        <v/>
      </c>
      <c r="M33" s="1262"/>
      <c r="N33" s="1262"/>
      <c r="O33" s="1262"/>
      <c r="P33" s="1262"/>
      <c r="Q33" s="1262"/>
      <c r="R33" s="1262"/>
      <c r="S33" s="1262"/>
      <c r="T33" s="1263"/>
      <c r="U33" s="19"/>
      <c r="V33" s="1519"/>
      <c r="W33" s="1520"/>
      <c r="X33" s="1520"/>
      <c r="Y33" s="1521"/>
      <c r="Z33" s="19"/>
      <c r="AA33" s="15"/>
    </row>
    <row r="34" spans="1:27" ht="18.75">
      <c r="A34" s="1621"/>
      <c r="B34" s="1285"/>
      <c r="C34" s="1286"/>
      <c r="D34" s="1287"/>
      <c r="E34" s="1288" t="str">
        <f>IF(C58&lt;=0,0,IF(ISTEXT(B34),B34,IF(ISBLANK(B34),"",(B34/C58)*H16)))</f>
        <v/>
      </c>
      <c r="F34" s="1289"/>
      <c r="G34" s="1290">
        <f>IF(E34&lt;=0,0,IF(ISBLANK(C34),0,IF(ISBLANK(B34),C34/C58*H16,(C34*B34)/C58*H16)))</f>
        <v>0</v>
      </c>
      <c r="H34" s="1282" t="str">
        <f>IF(ISBLANK(C34),"",G34/H16)</f>
        <v/>
      </c>
      <c r="I34" s="1391">
        <v>1</v>
      </c>
      <c r="J34" s="1392">
        <f t="shared" ref="J34" si="8">I34*G34</f>
        <v>0</v>
      </c>
      <c r="K34" s="1622"/>
      <c r="L34" s="1269" t="str">
        <f>IF(ISBLANK(M34),"",LARGE(L14:L33,1)+1)</f>
        <v/>
      </c>
      <c r="M34" s="1262"/>
      <c r="N34" s="1262"/>
      <c r="O34" s="1262"/>
      <c r="P34" s="1262"/>
      <c r="Q34" s="1262"/>
      <c r="R34" s="1262"/>
      <c r="S34" s="1262"/>
      <c r="T34" s="1263"/>
      <c r="U34" s="19"/>
      <c r="V34" s="1522" t="s">
        <v>1003</v>
      </c>
      <c r="W34" s="1523"/>
      <c r="X34" s="1523"/>
      <c r="Y34" s="1524"/>
      <c r="Z34" s="19"/>
      <c r="AA34" s="15"/>
    </row>
    <row r="35" spans="1:27" ht="18.75">
      <c r="A35" s="1621"/>
      <c r="B35" s="1285"/>
      <c r="C35" s="1286"/>
      <c r="D35" s="1287"/>
      <c r="E35" s="1288" t="str">
        <f>IF(C58&lt;=0,0,IF(ISTEXT(B35),B35,IF(ISBLANK(B35),"",(B35/C58)*H16)))</f>
        <v/>
      </c>
      <c r="F35" s="1289"/>
      <c r="G35" s="1290">
        <f>IF(E35&lt;=0,0,IF(ISBLANK(C35),0,IF(ISBLANK(B35),C35/C58*H16,(C35*B35)/C58*H16)))</f>
        <v>0</v>
      </c>
      <c r="H35" s="1282" t="str">
        <f>IF(ISBLANK(C35),"",G35/H16)</f>
        <v/>
      </c>
      <c r="I35" s="1393"/>
      <c r="J35" s="1394"/>
      <c r="K35" s="1622"/>
      <c r="L35" s="1269" t="str">
        <f>IF(ISBLANK(M35),"",LARGE(L14:L34,1)+1)</f>
        <v/>
      </c>
      <c r="M35" s="1262"/>
      <c r="N35" s="1262"/>
      <c r="O35" s="1262"/>
      <c r="P35" s="1262"/>
      <c r="Q35" s="1262"/>
      <c r="R35" s="1262"/>
      <c r="S35" s="1262"/>
      <c r="T35" s="1263"/>
      <c r="U35" s="19"/>
      <c r="V35" s="1522"/>
      <c r="W35" s="1523"/>
      <c r="X35" s="1523"/>
      <c r="Y35" s="1524"/>
      <c r="Z35" s="19"/>
      <c r="AA35" s="15"/>
    </row>
    <row r="36" spans="1:27" ht="18.75">
      <c r="A36" s="1621"/>
      <c r="B36" s="1285"/>
      <c r="C36" s="1286"/>
      <c r="D36" s="1287"/>
      <c r="E36" s="1288" t="str">
        <f>IF(C58&lt;=0,0,IF(ISTEXT(B36),B36,IF(ISBLANK(B36),"",(B36/C58)*H16)))</f>
        <v/>
      </c>
      <c r="F36" s="1289"/>
      <c r="G36" s="1290">
        <f>IF(E36&lt;=0,0,IF(ISBLANK(C36),0,IF(ISBLANK(B36),C36/C58*H16,(C36*B36)/C58*H16)))</f>
        <v>0</v>
      </c>
      <c r="H36" s="1282" t="str">
        <f>IF(ISBLANK(C36),"",G36/H16)</f>
        <v/>
      </c>
      <c r="I36" s="1391">
        <v>1</v>
      </c>
      <c r="J36" s="1392">
        <f t="shared" ref="J36" si="9">I36*G36</f>
        <v>0</v>
      </c>
      <c r="K36" s="1622"/>
      <c r="L36" s="1269" t="str">
        <f>IF(ISBLANK(M36),"",LARGE(L14:L35,1)+1)</f>
        <v/>
      </c>
      <c r="M36" s="1262"/>
      <c r="N36" s="1262"/>
      <c r="O36" s="1262"/>
      <c r="P36" s="1262"/>
      <c r="Q36" s="1262"/>
      <c r="R36" s="1262"/>
      <c r="S36" s="1262"/>
      <c r="T36" s="1263"/>
      <c r="U36" s="19"/>
      <c r="V36" s="1519" t="s">
        <v>1004</v>
      </c>
      <c r="W36" s="1520"/>
      <c r="X36" s="1520"/>
      <c r="Y36" s="1521"/>
      <c r="Z36" s="19"/>
      <c r="AA36" s="15"/>
    </row>
    <row r="37" spans="1:27" ht="18.75">
      <c r="A37" s="1621"/>
      <c r="B37" s="1285"/>
      <c r="C37" s="1286"/>
      <c r="D37" s="1287"/>
      <c r="E37" s="1288" t="str">
        <f>IF(C58&lt;=0,0,IF(ISTEXT(B37),B37,IF(ISBLANK(B37),"",(B37/C58)*H16)))</f>
        <v/>
      </c>
      <c r="F37" s="1289"/>
      <c r="G37" s="1290">
        <f>IF(E37&lt;=0,0,IF(ISBLANK(C37),0,IF(ISBLANK(B37),C37/C58*H16,(C37*B37)/C58*H16)))</f>
        <v>0</v>
      </c>
      <c r="H37" s="1282" t="str">
        <f>IF(ISBLANK(C37),"",G37/H16)</f>
        <v/>
      </c>
      <c r="I37" s="1393"/>
      <c r="J37" s="1394"/>
      <c r="K37" s="1622"/>
      <c r="L37" s="1269" t="str">
        <f>IF(ISBLANK(M37),"",LARGE(L14:L36,1)+1)</f>
        <v/>
      </c>
      <c r="M37" s="1262"/>
      <c r="N37" s="1262"/>
      <c r="O37" s="1262"/>
      <c r="P37" s="1262"/>
      <c r="Q37" s="1262"/>
      <c r="R37" s="1262"/>
      <c r="S37" s="1262"/>
      <c r="T37" s="1263"/>
      <c r="U37" s="19"/>
      <c r="V37" s="1519"/>
      <c r="W37" s="1520"/>
      <c r="X37" s="1520"/>
      <c r="Y37" s="1521"/>
      <c r="Z37" s="19"/>
      <c r="AA37" s="15"/>
    </row>
    <row r="38" spans="1:27" ht="18.75">
      <c r="A38" s="1621"/>
      <c r="B38" s="1285"/>
      <c r="C38" s="1286"/>
      <c r="D38" s="1287"/>
      <c r="E38" s="1288" t="str">
        <f>IF(C58&lt;=0,0,IF(ISTEXT(B38),B38,IF(ISBLANK(B38),"",(B38/C58)*H16)))</f>
        <v/>
      </c>
      <c r="F38" s="1289"/>
      <c r="G38" s="1290">
        <f>IF(E38&lt;=0,0,IF(ISBLANK(C38),0,IF(ISBLANK(B38),C38/C58*H16,(C38*B38)/C58*H16)))</f>
        <v>0</v>
      </c>
      <c r="H38" s="1282" t="str">
        <f>IF(ISBLANK(C38),"",G38/H16)</f>
        <v/>
      </c>
      <c r="I38" s="1391">
        <v>1</v>
      </c>
      <c r="J38" s="1392">
        <f t="shared" ref="J38" si="10">I38*G38</f>
        <v>0</v>
      </c>
      <c r="K38" s="1622"/>
      <c r="L38" s="1269" t="str">
        <f>IF(ISBLANK(M38),"",LARGE(L14:L37,1)+1)</f>
        <v/>
      </c>
      <c r="M38" s="1262"/>
      <c r="N38" s="1262"/>
      <c r="O38" s="1262"/>
      <c r="P38" s="1262"/>
      <c r="Q38" s="1262"/>
      <c r="R38" s="1262"/>
      <c r="S38" s="1262"/>
      <c r="T38" s="1263"/>
      <c r="U38" s="19"/>
      <c r="V38" s="1504" t="s">
        <v>1005</v>
      </c>
      <c r="W38" s="1505"/>
      <c r="X38" s="1505"/>
      <c r="Y38" s="1506"/>
      <c r="Z38" s="19"/>
      <c r="AA38" s="15"/>
    </row>
    <row r="39" spans="1:27" ht="18.75">
      <c r="A39" s="1621"/>
      <c r="B39" s="1285"/>
      <c r="C39" s="1286"/>
      <c r="D39" s="1287"/>
      <c r="E39" s="1288" t="str">
        <f>IF(C58&lt;=0,0,IF(ISTEXT(B39),B39,IF(ISBLANK(B39),"",(B39/C58)*H16)))</f>
        <v/>
      </c>
      <c r="F39" s="1289"/>
      <c r="G39" s="1290">
        <f>IF(E39&lt;=0,0,IF(ISBLANK(C39),0,IF(ISBLANK(B39),C39/C58*H16,(C39*B39)/C58*H16)))</f>
        <v>0</v>
      </c>
      <c r="H39" s="1282" t="str">
        <f>IF(ISBLANK(C39),"",G39/H16)</f>
        <v/>
      </c>
      <c r="I39" s="1393"/>
      <c r="J39" s="1394"/>
      <c r="K39" s="1622"/>
      <c r="L39" s="1269" t="str">
        <f>IF(ISBLANK(M39),"",LARGE(L14:L38,1)+1)</f>
        <v/>
      </c>
      <c r="M39" s="1262"/>
      <c r="N39" s="1262"/>
      <c r="O39" s="1262"/>
      <c r="P39" s="1262"/>
      <c r="Q39" s="1262"/>
      <c r="R39" s="1262"/>
      <c r="S39" s="1262"/>
      <c r="T39" s="1263"/>
      <c r="U39" s="19"/>
      <c r="V39" s="1507" t="s">
        <v>1006</v>
      </c>
      <c r="W39" s="1508"/>
      <c r="X39" s="1508"/>
      <c r="Y39" s="1509"/>
      <c r="Z39" s="19"/>
      <c r="AA39" s="15"/>
    </row>
    <row r="40" spans="1:27" ht="18.75">
      <c r="A40" s="1621"/>
      <c r="B40" s="1285"/>
      <c r="C40" s="1286"/>
      <c r="D40" s="1287"/>
      <c r="E40" s="1288" t="str">
        <f>IF(C58&lt;=0,0,IF(ISTEXT(B40),B40,IF(ISBLANK(B40),"",(B40/C58)*H16)))</f>
        <v/>
      </c>
      <c r="F40" s="1289"/>
      <c r="G40" s="1290">
        <f>IF(E40&lt;=0,0,IF(ISBLANK(C40),0,IF(ISBLANK(B40),C40/C58*H16,(C40*B40)/C58*H16)))</f>
        <v>0</v>
      </c>
      <c r="H40" s="1282" t="str">
        <f>IF(ISBLANK(C40),"",G40/H16)</f>
        <v/>
      </c>
      <c r="I40" s="1391">
        <v>1</v>
      </c>
      <c r="J40" s="1392">
        <f t="shared" ref="J40" si="11">I40*G40</f>
        <v>0</v>
      </c>
      <c r="K40" s="1622"/>
      <c r="L40" s="1269" t="str">
        <f>IF(ISBLANK(M40),"",LARGE(L14:L39,1)+1)</f>
        <v/>
      </c>
      <c r="M40" s="1262"/>
      <c r="N40" s="1262"/>
      <c r="O40" s="1262"/>
      <c r="P40" s="1262"/>
      <c r="Q40" s="1262"/>
      <c r="R40" s="1262"/>
      <c r="S40" s="1262"/>
      <c r="T40" s="1263"/>
      <c r="U40" s="19"/>
      <c r="V40" s="1507"/>
      <c r="W40" s="1508"/>
      <c r="X40" s="1508"/>
      <c r="Y40" s="1509"/>
      <c r="Z40" s="19"/>
      <c r="AA40" s="15"/>
    </row>
    <row r="41" spans="1:27" ht="18.75">
      <c r="A41" s="1621"/>
      <c r="B41" s="1285"/>
      <c r="C41" s="1286"/>
      <c r="D41" s="1287"/>
      <c r="E41" s="1288" t="str">
        <f>IF(C58&lt;=0,0,IF(ISTEXT(B41),B41,IF(ISBLANK(B41),"",(B41/C58)*H16)))</f>
        <v/>
      </c>
      <c r="F41" s="1289"/>
      <c r="G41" s="1290">
        <f>IF(E41&lt;=0,0,IF(ISBLANK(C41),0,IF(ISBLANK(B41),C41/C58*H16,(C41*B41)/C58*H16)))</f>
        <v>0</v>
      </c>
      <c r="H41" s="1282" t="str">
        <f>IF(ISBLANK(C41),"",G41/H16)</f>
        <v/>
      </c>
      <c r="I41" s="1393"/>
      <c r="J41" s="1394"/>
      <c r="K41" s="1622"/>
      <c r="L41" s="1269" t="str">
        <f>IF(ISBLANK(M41),"",LARGE(L14:L40,1)+1)</f>
        <v/>
      </c>
      <c r="M41" s="1262"/>
      <c r="N41" s="1262"/>
      <c r="O41" s="1262"/>
      <c r="P41" s="1262"/>
      <c r="Q41" s="1262"/>
      <c r="R41" s="1262"/>
      <c r="S41" s="1262"/>
      <c r="T41" s="1263"/>
      <c r="U41" s="19"/>
      <c r="V41" s="1504" t="s">
        <v>1007</v>
      </c>
      <c r="W41" s="1505"/>
      <c r="X41" s="1505"/>
      <c r="Y41" s="1506"/>
      <c r="Z41" s="19"/>
      <c r="AA41" s="15"/>
    </row>
    <row r="42" spans="1:27" ht="18.75">
      <c r="A42" s="1621"/>
      <c r="B42" s="1285"/>
      <c r="C42" s="1286"/>
      <c r="D42" s="1287"/>
      <c r="E42" s="1288" t="str">
        <f>IF(C58&lt;=0,0,IF(ISTEXT(B42),B42,IF(ISBLANK(B42),"",(B42/C58)*H16)))</f>
        <v/>
      </c>
      <c r="F42" s="1289"/>
      <c r="G42" s="1290">
        <f>IF(E42&lt;=0,0,IF(ISBLANK(C42),0,IF(ISBLANK(B42),C42/C58*H16,(C42*B42)/C58*H16)))</f>
        <v>0</v>
      </c>
      <c r="H42" s="1282" t="str">
        <f>IF(ISBLANK(C42),"",G42/H16)</f>
        <v/>
      </c>
      <c r="I42" s="1391">
        <v>1</v>
      </c>
      <c r="J42" s="1392">
        <f t="shared" ref="J42" si="12">I42*G42</f>
        <v>0</v>
      </c>
      <c r="K42" s="1622"/>
      <c r="L42" s="1269" t="str">
        <f>IF(ISBLANK(M42),"",LARGE(L14:L41,1)+1)</f>
        <v/>
      </c>
      <c r="M42" s="1262"/>
      <c r="N42" s="1262"/>
      <c r="O42" s="1262"/>
      <c r="P42" s="1262"/>
      <c r="Q42" s="1262"/>
      <c r="R42" s="1262"/>
      <c r="S42" s="1262"/>
      <c r="T42" s="1263"/>
      <c r="U42" s="19"/>
      <c r="V42" s="1507" t="s">
        <v>1008</v>
      </c>
      <c r="W42" s="1508"/>
      <c r="X42" s="1508"/>
      <c r="Y42" s="1509"/>
      <c r="Z42" s="19"/>
      <c r="AA42" s="15"/>
    </row>
    <row r="43" spans="1:27" ht="18.75">
      <c r="A43" s="1621"/>
      <c r="B43" s="1285"/>
      <c r="C43" s="1286"/>
      <c r="D43" s="1287"/>
      <c r="E43" s="1288" t="str">
        <f>IF(C58&lt;=0,0,IF(ISTEXT(B43),B43,IF(ISBLANK(B43),"",(B43/C58)*H16)))</f>
        <v/>
      </c>
      <c r="F43" s="1289"/>
      <c r="G43" s="1290">
        <f>IF(E43&lt;=0,0,IF(ISBLANK(C43),0,IF(ISBLANK(B43),C43/C58*H16,(C43*B43)/C58*H16)))</f>
        <v>0</v>
      </c>
      <c r="H43" s="1282" t="str">
        <f>IF(ISBLANK(C43),"",G43/H16)</f>
        <v/>
      </c>
      <c r="I43" s="1393"/>
      <c r="J43" s="1394"/>
      <c r="K43" s="1622"/>
      <c r="L43" s="1269" t="str">
        <f>IF(ISBLANK(M43),"",LARGE(L14:L42,1)+1)</f>
        <v/>
      </c>
      <c r="M43" s="1262"/>
      <c r="N43" s="1262"/>
      <c r="O43" s="1262"/>
      <c r="P43" s="1262"/>
      <c r="Q43" s="1262"/>
      <c r="R43" s="1262"/>
      <c r="S43" s="1262"/>
      <c r="T43" s="1263"/>
      <c r="U43" s="19"/>
      <c r="V43" s="1507"/>
      <c r="W43" s="1508"/>
      <c r="X43" s="1508"/>
      <c r="Y43" s="1509"/>
      <c r="Z43" s="19"/>
      <c r="AA43" s="15"/>
    </row>
    <row r="44" spans="1:27" ht="18.75">
      <c r="A44" s="1621"/>
      <c r="B44" s="1285"/>
      <c r="C44" s="1286"/>
      <c r="D44" s="1287"/>
      <c r="E44" s="1288" t="str">
        <f>IF(C58&lt;=0,0,IF(ISTEXT(B44),B44,IF(ISBLANK(B44),"",(B44/C58)*H16)))</f>
        <v/>
      </c>
      <c r="F44" s="1289"/>
      <c r="G44" s="1290">
        <f>IF(E44&lt;=0,0,IF(ISBLANK(C44),0,IF(ISBLANK(B44),C44/C58*H16,(C44*B44)/C58*H16)))</f>
        <v>0</v>
      </c>
      <c r="H44" s="1282" t="str">
        <f>IF(ISBLANK(C44),"",G44/H16)</f>
        <v/>
      </c>
      <c r="I44" s="1391">
        <v>1</v>
      </c>
      <c r="J44" s="1392">
        <f t="shared" ref="J44" si="13">I44*G44</f>
        <v>0</v>
      </c>
      <c r="K44" s="1622"/>
      <c r="L44" s="1269" t="str">
        <f>IF(ISBLANK(M44),"",LARGE(L14:L43,1)+1)</f>
        <v/>
      </c>
      <c r="M44" s="1262"/>
      <c r="N44" s="1262"/>
      <c r="O44" s="1262"/>
      <c r="P44" s="1262"/>
      <c r="Q44" s="1262"/>
      <c r="R44" s="1262"/>
      <c r="S44" s="1262"/>
      <c r="T44" s="1263"/>
      <c r="U44" s="19"/>
      <c r="V44" s="515" t="s">
        <v>768</v>
      </c>
      <c r="W44" s="1301" t="s">
        <v>1009</v>
      </c>
      <c r="X44" s="516"/>
      <c r="Y44" s="517"/>
      <c r="Z44" s="19"/>
      <c r="AA44" s="15"/>
    </row>
    <row r="45" spans="1:27" ht="18.75">
      <c r="A45" s="1621"/>
      <c r="B45" s="1285"/>
      <c r="C45" s="1286"/>
      <c r="D45" s="1287"/>
      <c r="E45" s="1288" t="str">
        <f>IF(C58&lt;=0,0,IF(ISTEXT(B45),B45,IF(ISBLANK(B45),"",(B45/C58)*H16)))</f>
        <v/>
      </c>
      <c r="F45" s="1289"/>
      <c r="G45" s="1290">
        <f>IF(E45&lt;=0,0,IF(ISBLANK(C45),0,IF(ISBLANK(B45),C45/C58*H16,(C45*B45)/C58*H16)))</f>
        <v>0</v>
      </c>
      <c r="H45" s="1282" t="str">
        <f>IF(ISBLANK(C45),"",G45/H16)</f>
        <v/>
      </c>
      <c r="I45" s="1393"/>
      <c r="J45" s="1394"/>
      <c r="K45" s="1622"/>
      <c r="L45" s="1269" t="str">
        <f>IF(ISBLANK(M45),"",LARGE(L14:L44,1)+1)</f>
        <v/>
      </c>
      <c r="M45" s="1262"/>
      <c r="N45" s="1262"/>
      <c r="O45" s="1262"/>
      <c r="P45" s="1262"/>
      <c r="Q45" s="1262"/>
      <c r="R45" s="1262"/>
      <c r="S45" s="1262"/>
      <c r="T45" s="1263"/>
      <c r="U45" s="19"/>
      <c r="V45" s="1302"/>
      <c r="W45" s="518"/>
      <c r="X45" s="518"/>
      <c r="Y45" s="1303"/>
      <c r="Z45" s="19"/>
      <c r="AA45" s="15"/>
    </row>
    <row r="46" spans="1:27" ht="18.75">
      <c r="A46" s="1621"/>
      <c r="B46" s="1285"/>
      <c r="C46" s="1286"/>
      <c r="D46" s="1287"/>
      <c r="E46" s="1288" t="str">
        <f>IF(C58&lt;=0,0,IF(ISTEXT(B46),B46,IF(ISBLANK(B46),"",(B46/C58)*H16)))</f>
        <v/>
      </c>
      <c r="F46" s="1289"/>
      <c r="G46" s="1290">
        <f>IF(E46&lt;=0,0,IF(ISBLANK(C46),0,IF(ISBLANK(B46),C46/C58*H16,(C46*B46)/C58*H16)))</f>
        <v>0</v>
      </c>
      <c r="H46" s="1282" t="str">
        <f>IF(ISBLANK(C46),"",G46/H16)</f>
        <v/>
      </c>
      <c r="I46" s="1391">
        <v>1</v>
      </c>
      <c r="J46" s="1392">
        <f t="shared" ref="J46" si="14">I46*G46</f>
        <v>0</v>
      </c>
      <c r="K46" s="1622"/>
      <c r="L46" s="1269" t="str">
        <f>IF(ISBLANK(M46),"",LARGE(L14:L45,1)+1)</f>
        <v/>
      </c>
      <c r="M46" s="1262"/>
      <c r="N46" s="1262"/>
      <c r="O46" s="1262"/>
      <c r="P46" s="1262"/>
      <c r="Q46" s="1262"/>
      <c r="R46" s="1262"/>
      <c r="S46" s="1262"/>
      <c r="T46" s="1263"/>
      <c r="U46" s="19"/>
      <c r="V46" s="19"/>
      <c r="W46" s="19"/>
      <c r="X46" s="19"/>
      <c r="Y46" s="19"/>
      <c r="Z46" s="19"/>
      <c r="AA46" s="15"/>
    </row>
    <row r="47" spans="1:27" ht="18.75">
      <c r="A47" s="1621"/>
      <c r="B47" s="1285"/>
      <c r="C47" s="1286"/>
      <c r="D47" s="1287"/>
      <c r="E47" s="1288" t="str">
        <f>IF(C58&lt;=0,0,IF(ISTEXT(B47),B47,IF(ISBLANK(B47),"",(B47/C58)*H16)))</f>
        <v/>
      </c>
      <c r="F47" s="1289"/>
      <c r="G47" s="1290">
        <f>IF(E47&lt;=0,0,IF(ISBLANK(C47),0,IF(ISBLANK(B47),C47/C58*H16,(C47*B47)/C58*H16)))</f>
        <v>0</v>
      </c>
      <c r="H47" s="1282" t="str">
        <f>IF(ISBLANK(C47),"",G47/H16)</f>
        <v/>
      </c>
      <c r="I47" s="1393"/>
      <c r="J47" s="1394"/>
      <c r="K47" s="1622"/>
      <c r="L47" s="1269" t="str">
        <f>IF(ISBLANK(M47),"",LARGE(L14:L46,1)+1)</f>
        <v/>
      </c>
      <c r="M47" s="1262"/>
      <c r="N47" s="1262"/>
      <c r="O47" s="1262"/>
      <c r="P47" s="1262"/>
      <c r="Q47" s="1262"/>
      <c r="R47" s="1262"/>
      <c r="S47" s="1262"/>
      <c r="T47" s="1263"/>
      <c r="U47" s="19"/>
      <c r="V47" s="19"/>
      <c r="W47" s="19"/>
      <c r="X47" s="19"/>
      <c r="Y47" s="19"/>
      <c r="Z47" s="19"/>
      <c r="AA47" s="15"/>
    </row>
    <row r="48" spans="1:27" ht="15.75" customHeight="1">
      <c r="A48" s="1621"/>
      <c r="B48" s="1285"/>
      <c r="C48" s="1286"/>
      <c r="D48" s="1287"/>
      <c r="E48" s="1288" t="str">
        <f>IF(C58&lt;=0,0,IF(ISTEXT(B48),B48,IF(ISBLANK(B48),"",(B48/C58)*H16)))</f>
        <v/>
      </c>
      <c r="F48" s="1289"/>
      <c r="G48" s="1290">
        <f>IF(E48&lt;=0,0,IF(ISBLANK(C48),0,IF(ISBLANK(B48),C48/C58*H16,(C48*B48)/C58*H16)))</f>
        <v>0</v>
      </c>
      <c r="H48" s="1282" t="str">
        <f>IF(ISBLANK(C48),"",G48/H16)</f>
        <v/>
      </c>
      <c r="I48" s="1391">
        <v>1</v>
      </c>
      <c r="J48" s="1392">
        <f t="shared" ref="J48" si="15">I48*G48</f>
        <v>0</v>
      </c>
      <c r="K48" s="1622"/>
      <c r="L48" s="1269" t="str">
        <f>IF(ISBLANK(M48),"",LARGE(L14:L47,1)+1)</f>
        <v/>
      </c>
      <c r="M48" s="1262"/>
      <c r="N48" s="1262"/>
      <c r="O48" s="1262"/>
      <c r="P48" s="1262"/>
      <c r="Q48" s="1262"/>
      <c r="R48" s="1262"/>
      <c r="S48" s="1262"/>
      <c r="T48" s="1263"/>
      <c r="U48" s="19"/>
      <c r="V48" s="19"/>
      <c r="W48" s="19"/>
      <c r="X48" s="19"/>
      <c r="Y48" s="19"/>
      <c r="Z48" s="19"/>
      <c r="AA48" s="15"/>
    </row>
    <row r="49" spans="1:27" ht="15.75" customHeight="1">
      <c r="A49" s="1621"/>
      <c r="B49" s="1285"/>
      <c r="C49" s="1286"/>
      <c r="D49" s="1287"/>
      <c r="E49" s="1288" t="str">
        <f>IF(C58&lt;=0,0,IF(ISTEXT(B49),B49,IF(ISBLANK(B49),"",(B49/C58)*H16)))</f>
        <v/>
      </c>
      <c r="F49" s="1289"/>
      <c r="G49" s="1290">
        <f>IF(E49&lt;=0,0,IF(ISBLANK(C49),0,IF(ISBLANK(B49),C49/C58*H16,(C49*B49)/C58*H16)))</f>
        <v>0</v>
      </c>
      <c r="H49" s="1282" t="str">
        <f>IF(ISBLANK(C49),"",G49/H16)</f>
        <v/>
      </c>
      <c r="I49" s="1393"/>
      <c r="J49" s="1394"/>
      <c r="K49" s="1622"/>
      <c r="L49" s="1269" t="str">
        <f>IF(ISBLANK(M49),"",LARGE(L14:L48,1)+1)</f>
        <v/>
      </c>
      <c r="M49" s="1262"/>
      <c r="N49" s="1262"/>
      <c r="O49" s="1262"/>
      <c r="P49" s="1262"/>
      <c r="Q49" s="1262"/>
      <c r="R49" s="1262"/>
      <c r="S49" s="1262"/>
      <c r="T49" s="1263"/>
      <c r="U49" s="19"/>
      <c r="V49" s="19"/>
      <c r="W49" s="19"/>
      <c r="X49" s="19"/>
      <c r="Y49" s="19"/>
      <c r="Z49" s="19"/>
      <c r="AA49" s="15"/>
    </row>
    <row r="50" spans="1:27" ht="18.75" customHeight="1">
      <c r="A50" s="1621"/>
      <c r="B50" s="1285"/>
      <c r="C50" s="1286"/>
      <c r="D50" s="1287"/>
      <c r="E50" s="1288" t="str">
        <f>IF(C58&lt;=0,0,IF(ISTEXT(B50),B50,IF(ISBLANK(B50),"",(B50/C58)*H16)))</f>
        <v/>
      </c>
      <c r="F50" s="1289"/>
      <c r="G50" s="1290">
        <f>IF(E50&lt;=0,0,IF(ISBLANK(C50),0,IF(ISBLANK(B50),C50/C58*H16,(C50*B50)/C58*H16)))</f>
        <v>0</v>
      </c>
      <c r="H50" s="1282" t="str">
        <f>IF(ISBLANK(C50),"",G50/H16)</f>
        <v/>
      </c>
      <c r="I50" s="1391">
        <v>1</v>
      </c>
      <c r="J50" s="1392">
        <f t="shared" ref="J50" si="16">I50*G50</f>
        <v>0</v>
      </c>
      <c r="K50" s="1622"/>
      <c r="L50" s="1269" t="str">
        <f>IF(ISBLANK(M50),"",LARGE(L14:L49,1)+1)</f>
        <v/>
      </c>
      <c r="M50" s="1262"/>
      <c r="N50" s="1262"/>
      <c r="O50" s="1262"/>
      <c r="P50" s="1262"/>
      <c r="Q50" s="1262"/>
      <c r="R50" s="1262"/>
      <c r="S50" s="1262"/>
      <c r="T50" s="1263"/>
      <c r="U50" s="19"/>
      <c r="V50" s="19"/>
      <c r="W50" s="19"/>
      <c r="X50" s="19"/>
      <c r="Y50" s="19"/>
      <c r="Z50" s="19"/>
      <c r="AA50" s="15"/>
    </row>
    <row r="51" spans="1:27" ht="18.75" customHeight="1">
      <c r="A51" s="1621"/>
      <c r="B51" s="1285"/>
      <c r="C51" s="1286"/>
      <c r="D51" s="1287"/>
      <c r="E51" s="1288" t="str">
        <f>IF(C58&lt;=0,0,IF(ISTEXT(B51),B51,IF(ISBLANK(B51),"",(B51/C58)*H16)))</f>
        <v/>
      </c>
      <c r="F51" s="1289"/>
      <c r="G51" s="1290">
        <f>IF(E51&lt;=0,0,IF(ISBLANK(C51),0,IF(ISBLANK(B51),C51/C58*H16,(C51*B51)/C58*H16)))</f>
        <v>0</v>
      </c>
      <c r="H51" s="1282" t="str">
        <f>IF(ISBLANK(C51),"",G51/H16)</f>
        <v/>
      </c>
      <c r="I51" s="1393"/>
      <c r="J51" s="1394"/>
      <c r="K51" s="1622"/>
      <c r="L51" s="1269" t="str">
        <f>IF(ISBLANK(M51),"",LARGE(L14:L50,1)+1)</f>
        <v/>
      </c>
      <c r="M51" s="1262"/>
      <c r="N51" s="1262"/>
      <c r="O51" s="1262"/>
      <c r="P51" s="1262"/>
      <c r="Q51" s="1262"/>
      <c r="R51" s="1262"/>
      <c r="S51" s="1262"/>
      <c r="T51" s="1263"/>
      <c r="U51" s="19"/>
      <c r="V51" s="19"/>
      <c r="W51" s="19"/>
      <c r="X51" s="19"/>
      <c r="Y51" s="19"/>
      <c r="Z51" s="19"/>
      <c r="AA51" s="15"/>
    </row>
    <row r="52" spans="1:27" ht="18.75" customHeight="1">
      <c r="A52" s="1621"/>
      <c r="B52" s="1285"/>
      <c r="C52" s="1286"/>
      <c r="D52" s="1287"/>
      <c r="E52" s="1288" t="str">
        <f>IF(C58&lt;=0,0,IF(ISTEXT(B52),B52,IF(ISBLANK(B52),"",(B52/C58)*H16)))</f>
        <v/>
      </c>
      <c r="F52" s="1289"/>
      <c r="G52" s="1290">
        <f>IF(E52&lt;=0,0,IF(ISBLANK(C52),0,IF(ISBLANK(B52),C52/C58*H16,(C52*B52)/C58*H16)))</f>
        <v>0</v>
      </c>
      <c r="H52" s="1282" t="str">
        <f>IF(ISBLANK(C52),"",G52/H16)</f>
        <v/>
      </c>
      <c r="I52" s="1391">
        <v>1</v>
      </c>
      <c r="J52" s="1392">
        <f t="shared" ref="J52" si="17">I52*G52</f>
        <v>0</v>
      </c>
      <c r="K52" s="1622"/>
      <c r="L52" s="1269" t="str">
        <f>IF(ISBLANK(M52),"",LARGE(L14:L51,1)+1)</f>
        <v/>
      </c>
      <c r="M52" s="1262"/>
      <c r="N52" s="1262"/>
      <c r="O52" s="1262"/>
      <c r="P52" s="1262"/>
      <c r="Q52" s="1262"/>
      <c r="R52" s="1262"/>
      <c r="S52" s="1262"/>
      <c r="T52" s="1263"/>
      <c r="U52" s="19"/>
      <c r="V52" s="19"/>
      <c r="W52" s="19"/>
      <c r="X52" s="19"/>
      <c r="Y52" s="19"/>
      <c r="Z52" s="19"/>
      <c r="AA52" s="15"/>
    </row>
    <row r="53" spans="1:27" ht="18.75">
      <c r="A53" s="1621"/>
      <c r="B53" s="1285"/>
      <c r="C53" s="1286"/>
      <c r="D53" s="1287"/>
      <c r="E53" s="1288" t="str">
        <f>IF(C58&lt;=0,0,IF(ISTEXT(B53),B53,IF(ISBLANK(B53),"",(B53/C58)*H16)))</f>
        <v/>
      </c>
      <c r="F53" s="1289"/>
      <c r="G53" s="1290">
        <f>IF(E53&lt;=0,0,IF(ISBLANK(C53),0,IF(ISBLANK(B53),C53/C58*H16,(C53*B53)/C58*H16)))</f>
        <v>0</v>
      </c>
      <c r="H53" s="1282" t="str">
        <f>IF(ISBLANK(C53),"",G53/H16)</f>
        <v/>
      </c>
      <c r="I53" s="1393"/>
      <c r="J53" s="1394"/>
      <c r="K53" s="1622"/>
      <c r="L53" s="1269" t="str">
        <f>IF(ISBLANK(M53),"",LARGE(L14:L52,1)+1)</f>
        <v/>
      </c>
      <c r="M53" s="1262"/>
      <c r="N53" s="1262"/>
      <c r="O53" s="1262"/>
      <c r="P53" s="1262"/>
      <c r="Q53" s="1262"/>
      <c r="R53" s="1262"/>
      <c r="S53" s="1262"/>
      <c r="T53" s="1263"/>
      <c r="U53" s="19"/>
      <c r="V53" s="15"/>
      <c r="W53" s="15"/>
      <c r="X53" s="15"/>
      <c r="Y53" s="15"/>
      <c r="Z53" s="19"/>
      <c r="AA53" s="15"/>
    </row>
    <row r="54" spans="1:27" ht="18.75" customHeight="1">
      <c r="A54" s="1621"/>
      <c r="B54" s="1285"/>
      <c r="C54" s="1286"/>
      <c r="D54" s="1287"/>
      <c r="E54" s="1288" t="str">
        <f>IF(C58&lt;=0,0,IF(ISTEXT(B54),B54,IF(ISBLANK(B54),"",(B54/C58)*H16)))</f>
        <v/>
      </c>
      <c r="F54" s="1289"/>
      <c r="G54" s="1290">
        <f>IF(E54&lt;=0,0,IF(ISBLANK(C54),0,IF(ISBLANK(B54),C54/C58*H16,(C54*B54)/C58*H16)))</f>
        <v>0</v>
      </c>
      <c r="H54" s="1282" t="str">
        <f>IF(ISBLANK(C54),"",G54/H16)</f>
        <v/>
      </c>
      <c r="I54" s="1391">
        <v>1</v>
      </c>
      <c r="J54" s="1392">
        <f t="shared" ref="J54" si="18">I54*G54</f>
        <v>0</v>
      </c>
      <c r="K54" s="1622"/>
      <c r="L54" s="1269" t="str">
        <f>IF(ISBLANK(M54),"",LARGE(L14:L53,1)+1)</f>
        <v/>
      </c>
      <c r="M54" s="1262"/>
      <c r="N54" s="1262"/>
      <c r="O54" s="1262"/>
      <c r="P54" s="1262"/>
      <c r="Q54" s="1262"/>
      <c r="R54" s="1262"/>
      <c r="S54" s="1262"/>
      <c r="T54" s="1263"/>
      <c r="U54" s="19"/>
      <c r="V54" s="508" t="s">
        <v>1014</v>
      </c>
      <c r="W54" s="509"/>
      <c r="X54" s="509"/>
      <c r="Y54" s="509"/>
      <c r="Z54" s="509"/>
      <c r="AA54" s="15"/>
    </row>
    <row r="55" spans="1:27" ht="18.75" customHeight="1">
      <c r="A55" s="1621"/>
      <c r="B55" s="1285"/>
      <c r="C55" s="1286"/>
      <c r="D55" s="1287"/>
      <c r="E55" s="1288" t="str">
        <f>IF(C58&lt;=0,0,IF(ISTEXT(B55),B55,IF(ISBLANK(B55),"",(B55/C58)*H16)))</f>
        <v/>
      </c>
      <c r="F55" s="1289"/>
      <c r="G55" s="1290">
        <f>IF(E55&lt;=0,0,IF(ISBLANK(C55),0,IF(ISBLANK(B55),C55/C58*H16,(C55*B55)/C58*H16)))</f>
        <v>0</v>
      </c>
      <c r="H55" s="1282" t="str">
        <f>IF(ISBLANK(C55),"",G55/H16)</f>
        <v/>
      </c>
      <c r="I55" s="1393"/>
      <c r="J55" s="1394"/>
      <c r="K55" s="1622"/>
      <c r="L55" s="1269" t="str">
        <f>IF(ISBLANK(M55),"",LARGE(L14:L54,1)+1)</f>
        <v/>
      </c>
      <c r="M55" s="1262"/>
      <c r="N55" s="1262"/>
      <c r="O55" s="1262"/>
      <c r="P55" s="1262"/>
      <c r="Q55" s="1262"/>
      <c r="R55" s="1262"/>
      <c r="S55" s="1262"/>
      <c r="T55" s="1263"/>
      <c r="U55" s="19"/>
      <c r="V55" s="522" t="s">
        <v>1012</v>
      </c>
      <c r="W55" s="510"/>
      <c r="X55" s="511"/>
      <c r="Y55" s="523"/>
      <c r="Z55" s="523"/>
      <c r="AA55" s="15"/>
    </row>
    <row r="56" spans="1:27" ht="18.75" customHeight="1">
      <c r="A56" s="1621"/>
      <c r="B56" s="1285"/>
      <c r="C56" s="1286"/>
      <c r="D56" s="1287"/>
      <c r="E56" s="1288" t="str">
        <f>IF(C58&lt;=0,0,IF(ISTEXT(B56),B56,IF(ISBLANK(B56),"",(B56/C58)*H16)))</f>
        <v/>
      </c>
      <c r="F56" s="1289"/>
      <c r="G56" s="1290">
        <f>IF(E56&lt;=0,0,IF(ISBLANK(C56),0,IF(ISBLANK(B56),C56/C58*H16,(C56*B56)/C58*H16)))</f>
        <v>0</v>
      </c>
      <c r="H56" s="1282" t="str">
        <f>IF(ISBLANK(C56),"",G56/H16)</f>
        <v/>
      </c>
      <c r="I56" s="1391">
        <v>1</v>
      </c>
      <c r="J56" s="1392">
        <f t="shared" ref="J56" si="19">I56*G56</f>
        <v>0</v>
      </c>
      <c r="K56" s="1622"/>
      <c r="L56" s="1269" t="str">
        <f>IF(ISBLANK(M56),"",LARGE(L14:L55,1)+1)</f>
        <v/>
      </c>
      <c r="M56" s="1262"/>
      <c r="N56" s="1262"/>
      <c r="O56" s="1262"/>
      <c r="P56" s="1262"/>
      <c r="Q56" s="1262"/>
      <c r="R56" s="1262"/>
      <c r="S56" s="1262"/>
      <c r="T56" s="1263"/>
      <c r="U56" s="19"/>
      <c r="V56" s="521" t="s">
        <v>1013</v>
      </c>
      <c r="W56" s="1304" t="str">
        <f>ADDRESS(ROW(C58),COLUMN(C58),4)</f>
        <v>C58</v>
      </c>
      <c r="X56" s="523"/>
      <c r="Y56" s="523"/>
      <c r="Z56" s="523"/>
      <c r="AA56" s="15"/>
    </row>
    <row r="57" spans="1:27" ht="19.5" thickBot="1">
      <c r="A57" s="1621"/>
      <c r="B57" s="1285"/>
      <c r="C57" s="1286"/>
      <c r="D57" s="1287"/>
      <c r="E57" s="1288" t="str">
        <f>IF(C58&lt;=0,0,IF(ISTEXT(B57),B57,IF(ISBLANK(B57),"",(B57/C58)*H16)))</f>
        <v/>
      </c>
      <c r="F57" s="1289"/>
      <c r="G57" s="1290">
        <f>IF(E57&lt;=0,0,IF(ISBLANK(C57),0,IF(ISBLANK(B57),C57/C58*H16,(C57*B57)/C58*H16)))</f>
        <v>0</v>
      </c>
      <c r="H57" s="1305" t="str">
        <f>IF(ISBLANK(C57),"",G57/H16)</f>
        <v/>
      </c>
      <c r="I57" s="1393"/>
      <c r="J57" s="1394"/>
      <c r="K57" s="1622"/>
      <c r="L57" s="1269" t="str">
        <f>IF(ISBLANK(M57),"",LARGE(L14:L56,1)+1)</f>
        <v/>
      </c>
      <c r="M57" s="1262"/>
      <c r="N57" s="1262"/>
      <c r="O57" s="1262"/>
      <c r="P57" s="1262"/>
      <c r="Q57" s="1262"/>
      <c r="R57" s="1262"/>
      <c r="S57" s="1262"/>
      <c r="T57" s="1263"/>
      <c r="U57" s="19"/>
      <c r="V57" s="512" t="s">
        <v>989</v>
      </c>
      <c r="W57" s="19"/>
      <c r="X57" s="19"/>
      <c r="Y57" s="19"/>
      <c r="AA57" s="15"/>
    </row>
    <row r="58" spans="1:27" ht="17.25" thickTop="1" thickBot="1">
      <c r="A58" s="1620"/>
      <c r="B58" s="1306" t="s">
        <v>999</v>
      </c>
      <c r="C58" s="1307">
        <f>IF(ISBLANK(B18),C18,B18*C18)+IF(ISBLANK(B19),C19,B19*C19)+IF(ISBLANK(B20),C20,B20*C20)+IF(ISBLANK(B21),C21,B21*C21)+IF(ISBLANK(B22),C22,B22*C22)+IF(ISBLANK(B23),C23,B23*C23)+IF(ISBLANK(B24),C24,B24*C24)+IF(ISBLANK(B25),C25,B25*C25)+IF(ISBLANK(B26),C26,B26*C26)+IF(ISBLANK(B27),C27,B27*C27)+IF(ISBLANK(B28),C28,B28*C28)+IF(ISBLANK(B29),C29,B29*C29)+IF(ISBLANK(B30),C30,B30*C30)+IF(ISBLANK(B31),C31,B31*C31)+IF(ISBLANK(B32),C32,B32*C32)+IF(ISBLANK(B33),C33,B33*C33)+IF(ISBLANK(B34),C34,B34*C34)+IF(ISBLANK(B35),C35,B35*C35)+IF(ISBLANK(B36),C36,B36*C36)+IF(ISBLANK(B37),C37,B37*C37)+IF(ISBLANK(B38),C38,B38*C38)+IF(ISBLANK(B39),C39,B39*C39)+IF(ISBLANK(B40),C40,B40*C40)+IF(ISBLANK(B41),C41,B41*C41)+IF(ISBLANK(B42),C42,B42*C42)+IF(ISBLANK(B43),C43,B43*C43)+IF(ISBLANK(B44),C44,B44*C44)+IF(ISBLANK(B45),C45,B45*C45)+IF(ISBLANK(B46),C46,B46*C46)+IF(ISBLANK(B47),C47,B47*C47)+IF(ISBLANK(B48),C48,B48*C48)+IF(ISBLANK(B49),C49,B49*C49)+IF(ISBLANK(B50),C50,B50*C50)+IF(ISBLANK(B51),C51,B51*C51)+IF(ISBLANK(B52),C52,B52*C52)+IF(ISBLANK(B53),C53,B53*C53)+IF(ISBLANK(B54),C54,B54*C54)+IF(ISBLANK(B55),C55,B55*C55)+IF(ISBLANK(B56),C56,B56*C56)+IF(ISBLANK(B57),C57,B57*C57)</f>
        <v>2.1</v>
      </c>
      <c r="D58" s="1308"/>
      <c r="E58" s="1309"/>
      <c r="F58" s="1308"/>
      <c r="G58" s="1310"/>
      <c r="H58" s="1311"/>
      <c r="I58" s="1311"/>
      <c r="J58" s="1311"/>
      <c r="K58" s="1622"/>
      <c r="L58" s="1269" t="str">
        <f>IF(ISBLANK(M58),"",LARGE(L14:L57,1)+1)</f>
        <v/>
      </c>
      <c r="M58" s="1262"/>
      <c r="N58" s="1262"/>
      <c r="O58" s="1262"/>
      <c r="P58" s="1262"/>
      <c r="Q58" s="1262"/>
      <c r="R58" s="1262"/>
      <c r="S58" s="1262"/>
      <c r="T58" s="1263"/>
      <c r="U58" s="19"/>
      <c r="V58" s="513" t="s">
        <v>1000</v>
      </c>
      <c r="W58" s="514" t="s">
        <v>988</v>
      </c>
      <c r="X58" s="513"/>
      <c r="Y58" s="513"/>
      <c r="Z58" s="513"/>
      <c r="AA58" s="15"/>
    </row>
    <row r="59" spans="1:27" ht="19.5" thickTop="1">
      <c r="A59" s="1620"/>
      <c r="B59" s="1312"/>
      <c r="C59" s="1313"/>
      <c r="D59" s="1385"/>
      <c r="E59" s="1385"/>
      <c r="F59" s="1385"/>
      <c r="G59" s="1385"/>
      <c r="H59" s="1401" t="s">
        <v>5345</v>
      </c>
      <c r="I59" s="1402"/>
      <c r="J59" s="1403">
        <f>SUM(J18:J57)</f>
        <v>1</v>
      </c>
      <c r="K59" s="1622"/>
      <c r="L59" s="1269" t="str">
        <f>IF(ISBLANK(M59),"",LARGE(L14:L58,1)+1)</f>
        <v/>
      </c>
      <c r="M59" s="1262"/>
      <c r="N59" s="1262"/>
      <c r="O59" s="1262"/>
      <c r="P59" s="1262"/>
      <c r="Q59" s="1262"/>
      <c r="R59" s="1262"/>
      <c r="S59" s="1262"/>
      <c r="T59" s="1263"/>
      <c r="U59" s="19"/>
      <c r="V59" s="19"/>
      <c r="W59" s="19"/>
      <c r="X59" s="19"/>
      <c r="Y59" s="19"/>
      <c r="Z59" s="19"/>
      <c r="AA59" s="15"/>
    </row>
    <row r="60" spans="1:27" ht="18.75">
      <c r="A60" s="1620"/>
      <c r="B60" s="1314"/>
      <c r="C60" s="372"/>
      <c r="D60" s="1316"/>
      <c r="E60" s="1316"/>
      <c r="F60" s="1316"/>
      <c r="G60" s="1316"/>
      <c r="H60" s="1399" t="s">
        <v>5350</v>
      </c>
      <c r="I60" s="1400">
        <v>0.1</v>
      </c>
      <c r="J60" s="1404">
        <f>J59*I60</f>
        <v>0.1</v>
      </c>
      <c r="K60" s="1622"/>
      <c r="L60" s="1269" t="str">
        <f>IF(ISBLANK(M60),"",LARGE(L14:L59,1)+1)</f>
        <v/>
      </c>
      <c r="M60" s="1262"/>
      <c r="N60" s="1262"/>
      <c r="O60" s="1262"/>
      <c r="P60" s="1262"/>
      <c r="Q60" s="1262"/>
      <c r="R60" s="1262"/>
      <c r="S60" s="1262"/>
      <c r="T60" s="1263"/>
      <c r="U60" s="19"/>
      <c r="V60" s="19"/>
      <c r="W60" s="19"/>
      <c r="X60" s="19"/>
      <c r="Y60" s="19"/>
      <c r="Z60" s="19"/>
      <c r="AA60" s="15"/>
    </row>
    <row r="61" spans="1:27" ht="19.5" thickBot="1">
      <c r="A61" s="1620"/>
      <c r="B61" s="1314"/>
      <c r="C61" s="372"/>
      <c r="D61" s="1316"/>
      <c r="E61" s="1316"/>
      <c r="F61" s="1316"/>
      <c r="G61" s="1316"/>
      <c r="H61" s="1405" t="s">
        <v>5346</v>
      </c>
      <c r="I61" s="1406"/>
      <c r="J61" s="1407">
        <f>(J59+J60)</f>
        <v>1.1000000000000001</v>
      </c>
      <c r="K61" s="1622"/>
      <c r="L61" s="1269" t="str">
        <f>IF(ISBLANK(M61),"",LARGE(L14:L60,1)+1)</f>
        <v/>
      </c>
      <c r="M61" s="1262"/>
      <c r="N61" s="1262"/>
      <c r="O61" s="1262"/>
      <c r="P61" s="1262"/>
      <c r="Q61" s="1262"/>
      <c r="R61" s="1262"/>
      <c r="S61" s="1262"/>
      <c r="T61" s="1263"/>
      <c r="U61" s="19"/>
      <c r="V61" s="19"/>
      <c r="W61" s="19"/>
      <c r="X61" s="19"/>
      <c r="Y61" s="19"/>
      <c r="Z61" s="19"/>
      <c r="AA61" s="15"/>
    </row>
    <row r="62" spans="1:27" ht="18.75">
      <c r="A62" s="1620"/>
      <c r="B62" s="1570" t="s">
        <v>484</v>
      </c>
      <c r="C62" s="1324"/>
      <c r="D62" s="1325" t="s">
        <v>77</v>
      </c>
      <c r="E62" s="1325"/>
      <c r="F62" s="1325"/>
      <c r="G62" s="1324"/>
      <c r="H62" s="1386"/>
      <c r="I62" s="1386"/>
      <c r="J62" s="1386"/>
      <c r="K62" s="1622"/>
      <c r="L62" s="1269" t="str">
        <f>IF(ISBLANK(M62),"",LARGE(L14:L61,1)+1)</f>
        <v/>
      </c>
      <c r="M62" s="1262"/>
      <c r="N62" s="1262"/>
      <c r="O62" s="1262"/>
      <c r="P62" s="1262"/>
      <c r="Q62" s="1262"/>
      <c r="R62" s="1262"/>
      <c r="S62" s="1262"/>
      <c r="T62" s="1263"/>
      <c r="U62" s="19"/>
      <c r="V62" s="19"/>
      <c r="W62" s="19"/>
      <c r="X62" s="19"/>
      <c r="Y62" s="19"/>
      <c r="Z62" s="19"/>
      <c r="AA62" s="15"/>
    </row>
    <row r="63" spans="1:27" ht="18.75">
      <c r="A63" s="1620"/>
      <c r="B63" s="1571"/>
      <c r="C63" s="1327"/>
      <c r="D63" s="1327"/>
      <c r="E63" s="1327"/>
      <c r="F63" s="1327"/>
      <c r="G63" s="1328"/>
      <c r="H63" s="1328"/>
      <c r="I63" s="1328"/>
      <c r="J63" s="1328"/>
      <c r="K63" s="1622"/>
      <c r="L63" s="1269" t="str">
        <f>IF(ISBLANK(M63),"",LARGE(L14:L62,1)+1)</f>
        <v/>
      </c>
      <c r="M63" s="1262"/>
      <c r="N63" s="1262"/>
      <c r="O63" s="1262"/>
      <c r="P63" s="1262"/>
      <c r="Q63" s="1262"/>
      <c r="R63" s="1262"/>
      <c r="S63" s="1262"/>
      <c r="T63" s="1263"/>
      <c r="U63" s="19"/>
      <c r="V63" s="19"/>
      <c r="W63" s="19"/>
      <c r="X63" s="19"/>
      <c r="Y63" s="19"/>
      <c r="Z63" s="19"/>
      <c r="AA63" s="15"/>
    </row>
    <row r="64" spans="1:27">
      <c r="A64" s="1620"/>
      <c r="B64" s="1572" t="str">
        <f ca="1">CELL("nomfichier")</f>
        <v>E:\0-UPRT\1-UPRT.FR-SITE-WEB\ff-fiches-fabrications\ff-fiches-fabrication-maj-08-2020\[OK.ff-15-restauration-2.modèles.de.fiches.xlsx]fiches.1</v>
      </c>
      <c r="C64" s="1499"/>
      <c r="D64" s="1499"/>
      <c r="E64" s="1499"/>
      <c r="F64" s="1499"/>
      <c r="G64" s="1499"/>
      <c r="H64" s="1499"/>
      <c r="I64" s="1387"/>
      <c r="J64" s="1387"/>
      <c r="K64" s="1622"/>
      <c r="L64" s="1573" t="s">
        <v>4</v>
      </c>
      <c r="M64" s="1502"/>
      <c r="N64" s="1502"/>
      <c r="O64" s="1502"/>
      <c r="P64" s="1502"/>
      <c r="Q64" s="1502"/>
      <c r="R64" s="1502"/>
      <c r="S64" s="1502"/>
      <c r="T64" s="1503"/>
      <c r="U64" s="19"/>
      <c r="V64" s="19"/>
      <c r="W64" s="19"/>
      <c r="X64" s="19"/>
      <c r="Y64" s="19"/>
      <c r="Z64" s="19"/>
      <c r="AA64" s="15"/>
    </row>
    <row r="65" spans="1:27" ht="15.75" thickBot="1">
      <c r="A65" s="1620"/>
      <c r="B65" s="1329">
        <v>12</v>
      </c>
      <c r="C65" s="1330">
        <v>12</v>
      </c>
      <c r="D65" s="1330">
        <v>40</v>
      </c>
      <c r="E65" s="1330">
        <v>12</v>
      </c>
      <c r="F65" s="1330">
        <v>12</v>
      </c>
      <c r="G65" s="1330">
        <v>12</v>
      </c>
      <c r="H65" s="1330">
        <v>12</v>
      </c>
      <c r="I65" s="1330">
        <v>12</v>
      </c>
      <c r="J65" s="1330">
        <v>12</v>
      </c>
      <c r="K65" s="1622"/>
      <c r="L65" s="1329">
        <v>12</v>
      </c>
      <c r="M65" s="1330">
        <v>12</v>
      </c>
      <c r="N65" s="1330">
        <v>40</v>
      </c>
      <c r="O65" s="1330">
        <v>12</v>
      </c>
      <c r="P65" s="1330">
        <v>12</v>
      </c>
      <c r="Q65" s="1330">
        <v>12</v>
      </c>
      <c r="R65" s="1330">
        <v>12</v>
      </c>
      <c r="S65" s="1330">
        <v>12</v>
      </c>
      <c r="T65" s="1379">
        <v>12</v>
      </c>
      <c r="U65" s="19"/>
      <c r="V65" s="19"/>
      <c r="W65" s="19"/>
      <c r="X65" s="19"/>
      <c r="Y65" s="19"/>
      <c r="Z65" s="19"/>
      <c r="AA65" s="15"/>
    </row>
    <row r="66" spans="1:27" ht="15.75" thickBot="1">
      <c r="A66" s="15"/>
      <c r="B66" s="15"/>
      <c r="C66" s="15"/>
      <c r="D66" s="15"/>
      <c r="E66" s="15"/>
      <c r="F66" s="15"/>
      <c r="G66" s="15"/>
      <c r="H66" s="15"/>
      <c r="I66" s="15"/>
      <c r="J66" s="15"/>
      <c r="K66" s="15"/>
      <c r="L66" s="15"/>
      <c r="M66" s="15"/>
      <c r="N66" s="15"/>
      <c r="O66" s="15"/>
      <c r="P66" s="15"/>
      <c r="Q66" s="15"/>
      <c r="R66" s="15"/>
      <c r="S66" s="15"/>
      <c r="T66" s="19"/>
      <c r="U66" s="19"/>
      <c r="V66" s="19"/>
      <c r="W66" s="19"/>
      <c r="X66" s="19"/>
      <c r="Y66" s="19"/>
      <c r="Z66" s="19"/>
      <c r="AA66" s="15"/>
    </row>
    <row r="67" spans="1:27" ht="15" customHeight="1">
      <c r="A67" s="1331" t="s">
        <v>13</v>
      </c>
      <c r="B67" s="1576" t="s">
        <v>968</v>
      </c>
      <c r="C67" s="1641"/>
      <c r="D67" s="1641"/>
      <c r="E67" s="1641"/>
      <c r="F67" s="1641"/>
      <c r="G67" s="1641"/>
      <c r="H67" s="1641"/>
      <c r="I67" s="1641"/>
      <c r="J67" s="1578" t="s">
        <v>5972</v>
      </c>
      <c r="K67" s="1235" t="s">
        <v>13</v>
      </c>
      <c r="L67" s="1580" t="str">
        <f>B67</f>
        <v xml:space="preserve">SAISISSEZ LE NOM DE LA RECETTE </v>
      </c>
      <c r="M67" s="1581"/>
      <c r="N67" s="1581"/>
      <c r="O67" s="1581"/>
      <c r="P67" s="1236"/>
      <c r="Q67" s="1236"/>
      <c r="R67" s="1236"/>
      <c r="S67" s="1236"/>
      <c r="T67" s="1582" t="str">
        <f>J67</f>
        <v>N°4</v>
      </c>
      <c r="U67" s="19"/>
      <c r="V67" s="1584" t="s">
        <v>956</v>
      </c>
      <c r="W67" s="1585"/>
      <c r="X67" s="1586"/>
      <c r="Y67" s="19"/>
      <c r="Z67" s="19"/>
      <c r="AA67" s="15"/>
    </row>
    <row r="68" spans="1:27" ht="15" customHeight="1">
      <c r="A68" s="1564" t="s">
        <v>969</v>
      </c>
      <c r="B68" s="1576"/>
      <c r="C68" s="1641"/>
      <c r="D68" s="1641"/>
      <c r="E68" s="1641"/>
      <c r="F68" s="1641"/>
      <c r="G68" s="1641"/>
      <c r="H68" s="1641"/>
      <c r="I68" s="1641"/>
      <c r="J68" s="1579"/>
      <c r="K68" s="1565" t="str">
        <f>A68</f>
        <v>CETTE RECETTE EST A CLASSER DANS QUELLE FAMILLE</v>
      </c>
      <c r="L68" s="1566"/>
      <c r="M68" s="1567"/>
      <c r="N68" s="1567"/>
      <c r="O68" s="1567"/>
      <c r="P68" s="1237"/>
      <c r="Q68" s="1237"/>
      <c r="R68" s="1237"/>
      <c r="S68" s="1237"/>
      <c r="T68" s="1583"/>
      <c r="U68" s="19"/>
      <c r="V68" s="1587"/>
      <c r="W68" s="1588"/>
      <c r="X68" s="1589"/>
      <c r="Y68" s="19"/>
      <c r="Z68" s="19"/>
      <c r="AA68" s="15"/>
    </row>
    <row r="69" spans="1:27" ht="18.75" customHeight="1">
      <c r="A69" s="1564"/>
      <c r="B69" s="1576"/>
      <c r="C69" s="1641"/>
      <c r="D69" s="1641"/>
      <c r="E69" s="1641"/>
      <c r="F69" s="1641"/>
      <c r="G69" s="1641"/>
      <c r="H69" s="1641"/>
      <c r="I69" s="1641"/>
      <c r="J69" s="1579"/>
      <c r="K69" s="1565"/>
      <c r="L69" s="1566" t="str">
        <f>B70</f>
        <v>FICHE AU POIDS avec % 40 lignes saisie en Kg</v>
      </c>
      <c r="M69" s="1567"/>
      <c r="N69" s="1567"/>
      <c r="O69" s="1567"/>
      <c r="P69" s="1567"/>
      <c r="Q69" s="1567"/>
      <c r="R69" s="1567"/>
      <c r="S69" s="1567"/>
      <c r="T69" s="1568"/>
      <c r="U69" s="19"/>
      <c r="V69" s="1587"/>
      <c r="W69" s="1588"/>
      <c r="X69" s="1589"/>
      <c r="Y69" s="19"/>
      <c r="Z69" s="19"/>
      <c r="AA69" s="15"/>
    </row>
    <row r="70" spans="1:27" ht="18.75" customHeight="1">
      <c r="A70" s="1564"/>
      <c r="B70" s="1549" t="s">
        <v>5979</v>
      </c>
      <c r="C70" s="1550"/>
      <c r="D70" s="1550"/>
      <c r="E70" s="1550"/>
      <c r="F70" s="1550"/>
      <c r="G70" s="1550"/>
      <c r="H70" s="1645"/>
      <c r="I70" s="1388"/>
      <c r="J70" s="1388"/>
      <c r="K70" s="1565"/>
      <c r="L70" s="1552" t="str">
        <f>B73</f>
        <v>⑧ AUTEUR  : ?</v>
      </c>
      <c r="M70" s="1553"/>
      <c r="N70" s="1553"/>
      <c r="O70" s="1553"/>
      <c r="P70" s="1553"/>
      <c r="Q70" s="1553"/>
      <c r="R70" s="1553"/>
      <c r="S70" s="1553"/>
      <c r="T70" s="1554"/>
      <c r="U70" s="19"/>
      <c r="V70" s="1555" t="s">
        <v>5980</v>
      </c>
      <c r="W70" s="1556"/>
      <c r="X70" s="1557"/>
      <c r="Y70" s="19"/>
      <c r="Z70" s="19"/>
      <c r="AA70" s="15"/>
    </row>
    <row r="71" spans="1:27" ht="18.75" customHeight="1">
      <c r="A71" s="1564"/>
      <c r="B71" s="1558" t="s">
        <v>976</v>
      </c>
      <c r="C71" s="1559"/>
      <c r="D71" s="1559"/>
      <c r="E71" s="1559"/>
      <c r="F71" s="1559"/>
      <c r="G71" s="1559"/>
      <c r="H71" s="1642"/>
      <c r="I71" s="1409"/>
      <c r="J71" s="1418"/>
      <c r="K71" s="1565"/>
      <c r="L71" s="1332"/>
      <c r="M71" s="1239" t="s">
        <v>1</v>
      </c>
      <c r="N71" s="1240">
        <v>2</v>
      </c>
      <c r="O71" s="1241"/>
      <c r="P71" s="1241"/>
      <c r="Q71" s="1241"/>
      <c r="R71" s="1241"/>
      <c r="S71" s="1241" t="s">
        <v>0</v>
      </c>
      <c r="T71" s="1242">
        <v>2</v>
      </c>
      <c r="U71" s="19"/>
      <c r="V71" s="1555"/>
      <c r="W71" s="1556"/>
      <c r="X71" s="1557"/>
      <c r="Y71" s="19"/>
      <c r="Z71" s="19"/>
      <c r="AA71" s="15"/>
    </row>
    <row r="72" spans="1:27" ht="18.75">
      <c r="A72" s="1564"/>
      <c r="B72" s="1558"/>
      <c r="C72" s="1559"/>
      <c r="D72" s="1559"/>
      <c r="E72" s="1559"/>
      <c r="F72" s="1559"/>
      <c r="G72" s="1559"/>
      <c r="H72" s="1642"/>
      <c r="I72" s="1409"/>
      <c r="J72" s="1418"/>
      <c r="K72" s="1565"/>
      <c r="L72" s="1333"/>
      <c r="M72" s="1244"/>
      <c r="N72" s="1244"/>
      <c r="O72" s="1052"/>
      <c r="P72" s="1052"/>
      <c r="Q72" s="1052"/>
      <c r="R72" s="1052"/>
      <c r="S72" s="1052"/>
      <c r="T72" s="1245"/>
      <c r="U72" s="19"/>
      <c r="V72" s="1561" t="s">
        <v>61</v>
      </c>
      <c r="W72" s="1562"/>
      <c r="X72" s="1563"/>
      <c r="Y72" s="19"/>
      <c r="Z72" s="19"/>
      <c r="AA72" s="15"/>
    </row>
    <row r="73" spans="1:27" ht="18.75" customHeight="1">
      <c r="A73" s="1564"/>
      <c r="B73" s="1543" t="s">
        <v>977</v>
      </c>
      <c r="C73" s="1544"/>
      <c r="D73" s="1544"/>
      <c r="E73" s="1544"/>
      <c r="F73" s="1544"/>
      <c r="G73" s="1544"/>
      <c r="H73" s="1643"/>
      <c r="I73" s="1410"/>
      <c r="J73" s="1419"/>
      <c r="K73" s="1565"/>
      <c r="L73" s="1334">
        <v>0</v>
      </c>
      <c r="M73" s="1244"/>
      <c r="N73" s="1244"/>
      <c r="O73" s="1052"/>
      <c r="P73" s="1052"/>
      <c r="Q73" s="1052"/>
      <c r="R73" s="1052"/>
      <c r="S73" s="1052"/>
      <c r="T73" s="1247"/>
      <c r="U73" s="19"/>
      <c r="V73" s="1525" t="s">
        <v>56</v>
      </c>
      <c r="W73" s="1526"/>
      <c r="X73" s="1527"/>
      <c r="Y73" s="19"/>
      <c r="Z73" s="19"/>
      <c r="AA73" s="15"/>
    </row>
    <row r="74" spans="1:27" ht="18.75" customHeight="1">
      <c r="A74" s="1564"/>
      <c r="B74" s="1335" t="s">
        <v>5975</v>
      </c>
      <c r="C74" s="1249"/>
      <c r="D74" s="1336"/>
      <c r="E74" s="1546" t="s">
        <v>973</v>
      </c>
      <c r="F74" s="1546"/>
      <c r="G74" s="1547">
        <v>40</v>
      </c>
      <c r="H74" s="1644" t="str">
        <f>C75</f>
        <v>Kg</v>
      </c>
      <c r="I74" s="1637" t="s">
        <v>5347</v>
      </c>
      <c r="J74" s="1638"/>
      <c r="K74" s="1565"/>
      <c r="L74" s="1334">
        <v>0</v>
      </c>
      <c r="M74" s="1244"/>
      <c r="N74" s="1244"/>
      <c r="O74" s="1052"/>
      <c r="P74" s="1337"/>
      <c r="Q74" s="1337"/>
      <c r="R74" s="1337"/>
      <c r="S74" s="1337"/>
      <c r="T74" s="1247"/>
      <c r="U74" s="19"/>
      <c r="V74" s="1525" t="s">
        <v>959</v>
      </c>
      <c r="W74" s="1526"/>
      <c r="X74" s="1527"/>
      <c r="Y74" s="19"/>
      <c r="Z74" s="19"/>
      <c r="AA74" s="15"/>
    </row>
    <row r="75" spans="1:27" ht="18.75" customHeight="1">
      <c r="A75" s="1564"/>
      <c r="B75" s="1338">
        <f>C119</f>
        <v>5.8000000000000007</v>
      </c>
      <c r="C75" s="1339" t="s">
        <v>7</v>
      </c>
      <c r="D75" s="1336"/>
      <c r="E75" s="1546"/>
      <c r="F75" s="1546"/>
      <c r="G75" s="1547"/>
      <c r="H75" s="1644"/>
      <c r="I75" s="1639">
        <f>J122</f>
        <v>44</v>
      </c>
      <c r="J75" s="1640"/>
      <c r="K75" s="1565"/>
      <c r="L75" s="1340">
        <v>0</v>
      </c>
      <c r="M75" s="1254" t="s">
        <v>10</v>
      </c>
      <c r="N75" s="1255"/>
      <c r="O75" s="1255"/>
      <c r="P75" s="1255"/>
      <c r="Q75" s="1255"/>
      <c r="R75" s="1255"/>
      <c r="S75" s="1255"/>
      <c r="T75" s="1256"/>
      <c r="U75" s="19"/>
      <c r="V75" s="1525" t="s">
        <v>963</v>
      </c>
      <c r="W75" s="1526"/>
      <c r="X75" s="1527"/>
      <c r="Y75" s="19"/>
      <c r="Z75" s="19"/>
      <c r="AA75" s="15"/>
    </row>
    <row r="76" spans="1:27" ht="18.75">
      <c r="A76" s="1564"/>
      <c r="B76" s="1341">
        <v>50</v>
      </c>
      <c r="C76" s="495" t="s">
        <v>5981</v>
      </c>
      <c r="D76" s="1258"/>
      <c r="E76" s="1258"/>
      <c r="F76" s="1258"/>
      <c r="G76" s="1342" t="s">
        <v>974</v>
      </c>
      <c r="H76" s="1389">
        <v>160</v>
      </c>
      <c r="I76" s="1424" t="s">
        <v>5351</v>
      </c>
      <c r="J76" s="1423">
        <v>20</v>
      </c>
      <c r="K76" s="1565"/>
      <c r="L76" s="1344">
        <v>0</v>
      </c>
      <c r="M76" s="1262" t="s">
        <v>1001</v>
      </c>
      <c r="N76" s="1262"/>
      <c r="O76" s="1262"/>
      <c r="P76" s="1262"/>
      <c r="Q76" s="1262"/>
      <c r="R76" s="1262"/>
      <c r="S76" s="1262"/>
      <c r="T76" s="1263"/>
      <c r="U76" s="19"/>
      <c r="V76" s="1528" t="s">
        <v>957</v>
      </c>
      <c r="W76" s="1529"/>
      <c r="X76" s="1530"/>
      <c r="Y76" s="19"/>
      <c r="Z76" s="19"/>
      <c r="AA76" s="15"/>
    </row>
    <row r="77" spans="1:27" ht="16.5" thickBot="1">
      <c r="A77" s="1564"/>
      <c r="B77" s="1345">
        <f>(B75/B76)*1000</f>
        <v>116.00000000000001</v>
      </c>
      <c r="C77" s="495" t="s">
        <v>5982</v>
      </c>
      <c r="D77" s="1258"/>
      <c r="E77" s="1258"/>
      <c r="F77" s="1258"/>
      <c r="G77" s="1270" t="s">
        <v>5983</v>
      </c>
      <c r="H77" s="1390">
        <f>((B76/B77)*H76)</f>
        <v>68.965517241379303</v>
      </c>
      <c r="I77" s="1397" t="s">
        <v>5348</v>
      </c>
      <c r="J77" s="1398">
        <f>I75/J76</f>
        <v>2.2000000000000002</v>
      </c>
      <c r="K77" s="1565"/>
      <c r="L77" s="1347" t="str">
        <f>IF(ISBLANK(M77),"",LARGE(L75:L76,1)+1)</f>
        <v/>
      </c>
      <c r="M77" s="1262"/>
      <c r="N77" s="1262" t="s">
        <v>1002</v>
      </c>
      <c r="O77" s="1262"/>
      <c r="P77" s="1262"/>
      <c r="Q77" s="1262"/>
      <c r="R77" s="1262"/>
      <c r="S77" s="1262"/>
      <c r="T77" s="1263"/>
      <c r="U77" s="19"/>
      <c r="V77" s="1528" t="s">
        <v>958</v>
      </c>
      <c r="W77" s="1529"/>
      <c r="X77" s="1530"/>
      <c r="Y77" s="19"/>
      <c r="Z77" s="19"/>
      <c r="AA77" s="15"/>
    </row>
    <row r="78" spans="1:27" ht="15.75">
      <c r="A78" s="1564"/>
      <c r="B78" s="1348" t="s">
        <v>955</v>
      </c>
      <c r="C78" s="1349" t="s">
        <v>59</v>
      </c>
      <c r="D78" s="1349" t="s">
        <v>53</v>
      </c>
      <c r="E78" s="1350" t="s">
        <v>9</v>
      </c>
      <c r="F78" s="1351" t="s">
        <v>960</v>
      </c>
      <c r="G78" s="1352" t="s">
        <v>52</v>
      </c>
      <c r="H78" s="1411" t="s">
        <v>5</v>
      </c>
      <c r="I78" s="1413" t="s">
        <v>5349</v>
      </c>
      <c r="J78" s="1396" t="s">
        <v>54</v>
      </c>
      <c r="K78" s="1565"/>
      <c r="L78" s="1347" t="str">
        <f>IF(ISBLANK(M78),"",LARGE(L75:L77,1)+1)</f>
        <v/>
      </c>
      <c r="M78" s="1262"/>
      <c r="N78" s="1262"/>
      <c r="O78" s="1262"/>
      <c r="P78" s="1262"/>
      <c r="Q78" s="1262"/>
      <c r="R78" s="1262"/>
      <c r="S78" s="1262"/>
      <c r="T78" s="1263"/>
      <c r="U78" s="19"/>
      <c r="V78" s="497" t="s">
        <v>955</v>
      </c>
      <c r="W78" s="496" t="s">
        <v>59</v>
      </c>
      <c r="X78" s="498" t="s">
        <v>960</v>
      </c>
      <c r="Y78" s="19"/>
      <c r="Z78" s="19"/>
      <c r="AA78" s="15"/>
    </row>
    <row r="79" spans="1:27" ht="18.75">
      <c r="A79" s="1564"/>
      <c r="B79" s="1354">
        <v>2</v>
      </c>
      <c r="C79" s="1277"/>
      <c r="D79" s="1278" t="s">
        <v>961</v>
      </c>
      <c r="E79" s="1355">
        <f>IF(C58&lt;=0,0,IF(ISTEXT(B79),B79,IF(ISBLANK(B79),"",(B79/B75)*G74)))</f>
        <v>13.793103448275861</v>
      </c>
      <c r="F79" s="1280" t="s">
        <v>962</v>
      </c>
      <c r="G79" s="1281">
        <f>IF(E79&lt;=0,0,IF(ISBLANK(C79),0,IF(ISBLANK(B79),C79/B75*G74,(C79*B79)/B75*G74)))</f>
        <v>0</v>
      </c>
      <c r="H79" s="1282" t="str">
        <f>IF(ISBLANK(C79),"",G79/G74)</f>
        <v/>
      </c>
      <c r="I79" s="1414">
        <v>1</v>
      </c>
      <c r="J79" s="1392">
        <f t="shared" ref="J79" si="20">I79*G79</f>
        <v>0</v>
      </c>
      <c r="K79" s="1565"/>
      <c r="L79" s="1347">
        <f>IF(ISBLANK(M79),"",LARGE(L75:L78,1)+1)</f>
        <v>1</v>
      </c>
      <c r="M79" s="1262" t="s">
        <v>466</v>
      </c>
      <c r="N79" s="1262"/>
      <c r="O79" s="1262"/>
      <c r="P79" s="1262"/>
      <c r="Q79" s="1262"/>
      <c r="R79" s="1262"/>
      <c r="S79" s="1262"/>
      <c r="T79" s="1263"/>
      <c r="U79" s="19"/>
      <c r="V79" s="1357">
        <v>3</v>
      </c>
      <c r="W79" s="1358"/>
      <c r="X79" s="1359" t="s">
        <v>14</v>
      </c>
      <c r="Y79" s="19"/>
      <c r="Z79" s="19"/>
      <c r="AA79" s="15"/>
    </row>
    <row r="80" spans="1:27" ht="18.75">
      <c r="A80" s="1564"/>
      <c r="B80" s="1360"/>
      <c r="C80" s="1286">
        <v>4.2</v>
      </c>
      <c r="D80" s="1287" t="s">
        <v>49</v>
      </c>
      <c r="E80" s="1288" t="str">
        <f>IF(C58&lt;=0,0,IF(ISTEXT(B80),B80,IF(ISBLANK(B80),"",(B80/B75)*G74)))</f>
        <v/>
      </c>
      <c r="F80" s="1289"/>
      <c r="G80" s="1290">
        <f>IF(E80&lt;=0,0,IF(ISBLANK(C80),0,IF(ISBLANK(B80),C80/B75*G74,(C80*B80)/B75*G74)))</f>
        <v>28.965517241379306</v>
      </c>
      <c r="H80" s="1282">
        <f>IF(ISBLANK(C80),"",G80/G74)</f>
        <v>0.72413793103448265</v>
      </c>
      <c r="I80" s="1415">
        <v>1</v>
      </c>
      <c r="J80" s="1394">
        <f>I80*G80</f>
        <v>28.965517241379306</v>
      </c>
      <c r="K80" s="1565"/>
      <c r="L80" s="1347">
        <f>IF(ISBLANK(M80),"",LARGE(L75:L79,1)+1)</f>
        <v>2</v>
      </c>
      <c r="M80" s="1262" t="s">
        <v>467</v>
      </c>
      <c r="N80" s="1262"/>
      <c r="O80" s="1262"/>
      <c r="P80" s="1262"/>
      <c r="Q80" s="1262"/>
      <c r="R80" s="1262"/>
      <c r="S80" s="1262"/>
      <c r="T80" s="1263"/>
      <c r="U80" s="19"/>
      <c r="V80" s="1291"/>
      <c r="W80" s="494">
        <v>0.15</v>
      </c>
      <c r="X80" s="1292" t="s">
        <v>7</v>
      </c>
      <c r="Y80" s="19"/>
      <c r="Z80" s="19"/>
      <c r="AA80" s="15"/>
    </row>
    <row r="81" spans="1:27" ht="18.75">
      <c r="A81" s="1564"/>
      <c r="B81" s="1360"/>
      <c r="C81" s="1286">
        <v>1.6</v>
      </c>
      <c r="D81" s="1287" t="s">
        <v>50</v>
      </c>
      <c r="E81" s="1288" t="str">
        <f>IF(C58&lt;=0,0,IF(ISTEXT(B81),B81,IF(ISBLANK(B81),"",(B81/B75)*G74)))</f>
        <v/>
      </c>
      <c r="F81" s="1289"/>
      <c r="G81" s="1290">
        <f>IF(E81&lt;=0,0,IF(ISBLANK(C81),0,IF(ISBLANK(B81),C81/B75*G74,(C81*B81)/B75*G74)))</f>
        <v>11.03448275862069</v>
      </c>
      <c r="H81" s="1282">
        <f>IF(ISBLANK(C81),"",G81/G74)</f>
        <v>0.27586206896551724</v>
      </c>
      <c r="I81" s="1414">
        <v>1</v>
      </c>
      <c r="J81" s="1392">
        <f t="shared" ref="J81" si="21">I81*G81</f>
        <v>11.03448275862069</v>
      </c>
      <c r="K81" s="1565"/>
      <c r="L81" s="1347" t="str">
        <f>IF(ISBLANK(M81),"",LARGE(L75:L80,1)+1)</f>
        <v/>
      </c>
      <c r="M81" s="1262"/>
      <c r="N81" s="1262"/>
      <c r="O81" s="1262"/>
      <c r="P81" s="1262"/>
      <c r="Q81" s="1262"/>
      <c r="R81" s="1262"/>
      <c r="S81" s="1262"/>
      <c r="T81" s="1263"/>
      <c r="U81" s="19"/>
      <c r="V81" s="1531" t="s">
        <v>5984</v>
      </c>
      <c r="W81" s="1532"/>
      <c r="X81" s="1533"/>
      <c r="Y81" s="19"/>
      <c r="Z81" s="19"/>
      <c r="AA81" s="15"/>
    </row>
    <row r="82" spans="1:27" ht="18.75">
      <c r="A82" s="1564"/>
      <c r="B82" s="1360"/>
      <c r="C82" s="1286"/>
      <c r="D82" s="1287"/>
      <c r="E82" s="1288" t="str">
        <f>IF(C58&lt;=0,0,IF(ISTEXT(B82),B82,IF(ISBLANK(B82),"",(B82/B75)*G74)))</f>
        <v/>
      </c>
      <c r="F82" s="1289"/>
      <c r="G82" s="1290">
        <f>IF(E82&lt;=0,0,IF(ISBLANK(C82),0,IF(ISBLANK(B82),C82/B75*G74,(C82*B82)/B75*G74)))</f>
        <v>0</v>
      </c>
      <c r="H82" s="1282" t="str">
        <f>IF(ISBLANK(C82),"",G82/G74)</f>
        <v/>
      </c>
      <c r="I82" s="1415">
        <v>1</v>
      </c>
      <c r="J82" s="1394">
        <f>I82*G82</f>
        <v>0</v>
      </c>
      <c r="K82" s="1565"/>
      <c r="L82" s="1347" t="str">
        <f>IF(ISBLANK(M82),"",LARGE(L75:L81,1)+1)</f>
        <v/>
      </c>
      <c r="M82" s="1262"/>
      <c r="N82" s="1262"/>
      <c r="O82" s="1262"/>
      <c r="P82" s="1262"/>
      <c r="Q82" s="1262"/>
      <c r="R82" s="1262"/>
      <c r="S82" s="1262"/>
      <c r="T82" s="1263"/>
      <c r="U82" s="19"/>
      <c r="V82" s="1534"/>
      <c r="W82" s="1535"/>
      <c r="X82" s="1536"/>
      <c r="Y82" s="19"/>
      <c r="Z82" s="19"/>
      <c r="AA82" s="15"/>
    </row>
    <row r="83" spans="1:27" ht="18.75">
      <c r="A83" s="1564"/>
      <c r="B83" s="1360"/>
      <c r="C83" s="1286"/>
      <c r="D83" s="1287"/>
      <c r="E83" s="1288" t="str">
        <f>IF(C58&lt;=0,0,IF(ISTEXT(B83),B83,IF(ISBLANK(B83),"",(B83/B75)*G74)))</f>
        <v/>
      </c>
      <c r="F83" s="1289"/>
      <c r="G83" s="1290">
        <f>IF(E83&lt;=0,0,IF(ISBLANK(C83),0,IF(ISBLANK(B83),C83/B75*G74,(C83*B83)/B75*G74)))</f>
        <v>0</v>
      </c>
      <c r="H83" s="1282" t="str">
        <f>IF(ISBLANK(C83),"",G83/G74)</f>
        <v/>
      </c>
      <c r="I83" s="1414">
        <v>1</v>
      </c>
      <c r="J83" s="1392">
        <f t="shared" ref="J83" si="22">I83*G83</f>
        <v>0</v>
      </c>
      <c r="K83" s="1565"/>
      <c r="L83" s="1347" t="str">
        <f>IF(ISBLANK(M83),"",LARGE(L75:L82,1)+1)</f>
        <v/>
      </c>
      <c r="M83" s="1262"/>
      <c r="N83" s="1262"/>
      <c r="O83" s="1262"/>
      <c r="P83" s="1262"/>
      <c r="Q83" s="1262"/>
      <c r="R83" s="1262"/>
      <c r="S83" s="1262"/>
      <c r="T83" s="1263"/>
      <c r="U83" s="19"/>
      <c r="V83" s="1534"/>
      <c r="W83" s="1535"/>
      <c r="X83" s="1536"/>
      <c r="Y83" s="19"/>
      <c r="Z83" s="19"/>
      <c r="AA83" s="15"/>
    </row>
    <row r="84" spans="1:27" ht="18.75">
      <c r="A84" s="1564"/>
      <c r="B84" s="1360"/>
      <c r="C84" s="1286"/>
      <c r="D84" s="1287"/>
      <c r="E84" s="1288" t="str">
        <f>IF(C58&lt;=0,0,IF(ISTEXT(B84),B84,IF(ISBLANK(B84),"",(B84/B75)*G74)))</f>
        <v/>
      </c>
      <c r="F84" s="1289"/>
      <c r="G84" s="1290">
        <f>IF(E84&lt;=0,0,IF(ISBLANK(C84),0,IF(ISBLANK(B84),C84/B75*G74,(C84*B84)/B75*G74)))</f>
        <v>0</v>
      </c>
      <c r="H84" s="1282" t="str">
        <f>IF(ISBLANK(C84),"",G84/G74)</f>
        <v/>
      </c>
      <c r="I84" s="1415">
        <v>1</v>
      </c>
      <c r="J84" s="1394">
        <f>I84*G84</f>
        <v>0</v>
      </c>
      <c r="K84" s="1565"/>
      <c r="L84" s="1347" t="str">
        <f>IF(ISBLANK(M84),"",LARGE(L75:L83,1)+1)</f>
        <v/>
      </c>
      <c r="M84" s="1262"/>
      <c r="N84" s="1262"/>
      <c r="O84" s="1262"/>
      <c r="P84" s="1262"/>
      <c r="Q84" s="1262"/>
      <c r="R84" s="1262"/>
      <c r="S84" s="1262"/>
      <c r="T84" s="1263"/>
      <c r="U84" s="19"/>
      <c r="V84" s="1537" t="s">
        <v>5985</v>
      </c>
      <c r="W84" s="1538"/>
      <c r="X84" s="1539"/>
      <c r="Y84" s="19"/>
      <c r="Z84" s="19"/>
      <c r="AA84" s="15"/>
    </row>
    <row r="85" spans="1:27" ht="18.75">
      <c r="A85" s="1564"/>
      <c r="B85" s="1360"/>
      <c r="C85" s="1286"/>
      <c r="D85" s="1287"/>
      <c r="E85" s="1288" t="str">
        <f>IF(C58&lt;=0,0,IF(ISTEXT(B85),B85,IF(ISBLANK(B85),"",(B85/B75)*G74)))</f>
        <v/>
      </c>
      <c r="F85" s="1289"/>
      <c r="G85" s="1290">
        <f>IF(E85&lt;=0,0,IF(ISBLANK(C85),0,IF(ISBLANK(B85),C85/B75*G74,(C85*B85)/B75*G74)))</f>
        <v>0</v>
      </c>
      <c r="H85" s="1282" t="str">
        <f>IF(ISBLANK(C85),"",G85/G74)</f>
        <v/>
      </c>
      <c r="I85" s="1414">
        <v>1</v>
      </c>
      <c r="J85" s="1392">
        <f t="shared" ref="J85" si="23">I85*G85</f>
        <v>0</v>
      </c>
      <c r="K85" s="1565"/>
      <c r="L85" s="1347">
        <f>IF(ISBLANK(M85),"",LARGE(L75:L84,1)+1)</f>
        <v>3</v>
      </c>
      <c r="M85" s="1262" t="s">
        <v>985</v>
      </c>
      <c r="N85" s="1262"/>
      <c r="O85" s="1262"/>
      <c r="P85" s="1262"/>
      <c r="Q85" s="1262"/>
      <c r="R85" s="1262"/>
      <c r="S85" s="1262"/>
      <c r="T85" s="1263"/>
      <c r="U85" s="19"/>
      <c r="V85" s="1540" t="s">
        <v>5986</v>
      </c>
      <c r="W85" s="1541"/>
      <c r="X85" s="1542"/>
      <c r="Y85" s="19"/>
      <c r="Z85" s="19"/>
      <c r="AA85" s="15"/>
    </row>
    <row r="86" spans="1:27" ht="15.75" customHeight="1">
      <c r="A86" s="1564"/>
      <c r="B86" s="1360"/>
      <c r="C86" s="1286"/>
      <c r="D86" s="1287"/>
      <c r="E86" s="1288" t="str">
        <f>IF(C58&lt;=0,0,IF(ISTEXT(B86),B86,IF(ISBLANK(B86),"",(B86/B75)*G74)))</f>
        <v/>
      </c>
      <c r="F86" s="1289"/>
      <c r="G86" s="1290">
        <f>IF(E86&lt;=0,0,IF(ISBLANK(C86),0,IF(ISBLANK(B86),C86/B75*G74,(C86*B86)/B75*G74)))</f>
        <v>0</v>
      </c>
      <c r="H86" s="1282" t="str">
        <f>IF(ISBLANK(C86),"",G86/G74)</f>
        <v/>
      </c>
      <c r="I86" s="1415">
        <v>1</v>
      </c>
      <c r="J86" s="1394">
        <f>I86*G86</f>
        <v>0</v>
      </c>
      <c r="K86" s="1565"/>
      <c r="L86" s="1347">
        <f>IF(ISBLANK(M86),"",LARGE(L75:L85,1)+1)</f>
        <v>4</v>
      </c>
      <c r="M86" s="1262" t="s">
        <v>986</v>
      </c>
      <c r="N86" s="1262"/>
      <c r="O86" s="1262"/>
      <c r="P86" s="1262"/>
      <c r="Q86" s="1262"/>
      <c r="R86" s="1262"/>
      <c r="S86" s="1262"/>
      <c r="T86" s="1263"/>
      <c r="U86" s="19"/>
      <c r="V86" s="1540"/>
      <c r="W86" s="1541"/>
      <c r="X86" s="1542"/>
      <c r="Y86" s="19"/>
      <c r="Z86" s="19"/>
      <c r="AA86" s="15"/>
    </row>
    <row r="87" spans="1:27" ht="18.75">
      <c r="A87" s="1564"/>
      <c r="B87" s="1360"/>
      <c r="C87" s="1286"/>
      <c r="D87" s="1287"/>
      <c r="E87" s="1288" t="str">
        <f>IF(C58&lt;=0,0,IF(ISTEXT(B87),B87,IF(ISBLANK(B87),"",(B87/B75)*G74)))</f>
        <v/>
      </c>
      <c r="F87" s="1289"/>
      <c r="G87" s="1290">
        <f>IF(E87&lt;=0,0,IF(ISBLANK(C87),0,IF(ISBLANK(B87),C87/B75*G74,(C87*B87)/B75*G74)))</f>
        <v>0</v>
      </c>
      <c r="H87" s="1282" t="str">
        <f>IF(ISBLANK(C87),"",G87/G74)</f>
        <v/>
      </c>
      <c r="I87" s="1414">
        <v>1</v>
      </c>
      <c r="J87" s="1392">
        <f t="shared" ref="J87" si="24">I87*G87</f>
        <v>0</v>
      </c>
      <c r="K87" s="1565"/>
      <c r="L87" s="1347">
        <f>IF(ISBLANK(M87),"",LARGE(L75:L86,1)+1)</f>
        <v>5</v>
      </c>
      <c r="M87" s="1262" t="s">
        <v>1018</v>
      </c>
      <c r="N87" s="1262"/>
      <c r="O87" s="1262"/>
      <c r="P87" s="1262"/>
      <c r="Q87" s="1262"/>
      <c r="R87" s="1262"/>
      <c r="S87" s="1262"/>
      <c r="T87" s="1263"/>
      <c r="U87" s="19"/>
      <c r="V87" s="1510" t="s">
        <v>5987</v>
      </c>
      <c r="W87" s="1511"/>
      <c r="X87" s="1512"/>
      <c r="Y87" s="19"/>
      <c r="Z87" s="19"/>
      <c r="AA87" s="15"/>
    </row>
    <row r="88" spans="1:27" ht="18.75">
      <c r="A88" s="1564"/>
      <c r="B88" s="1360"/>
      <c r="C88" s="1286"/>
      <c r="D88" s="1287"/>
      <c r="E88" s="1288" t="str">
        <f>IF(C58&lt;=0,0,IF(ISTEXT(B88),B88,IF(ISBLANK(B88),"",(B88/B75)*G74)))</f>
        <v/>
      </c>
      <c r="F88" s="1289"/>
      <c r="G88" s="1290">
        <f>IF(E88&lt;=0,0,IF(ISBLANK(C88),0,IF(ISBLANK(B88),C88/B75*G74,(C88*B88)/B75*G74)))</f>
        <v>0</v>
      </c>
      <c r="H88" s="1282" t="str">
        <f>IF(ISBLANK(C88),"",G88/G74)</f>
        <v/>
      </c>
      <c r="I88" s="1415">
        <v>1</v>
      </c>
      <c r="J88" s="1394">
        <f>I88*G88</f>
        <v>0</v>
      </c>
      <c r="K88" s="1565"/>
      <c r="L88" s="1347" t="str">
        <f>IF(ISBLANK(M88),"",LARGE(L75:L87,1)+1)</f>
        <v/>
      </c>
      <c r="M88" s="1262"/>
      <c r="N88" s="1262" t="s">
        <v>987</v>
      </c>
      <c r="O88" s="1262"/>
      <c r="P88" s="1262"/>
      <c r="Q88" s="1262"/>
      <c r="R88" s="1262"/>
      <c r="S88" s="1262"/>
      <c r="T88" s="1263"/>
      <c r="U88" s="19"/>
      <c r="V88" s="1510"/>
      <c r="W88" s="1511"/>
      <c r="X88" s="1512"/>
      <c r="Y88" s="19"/>
      <c r="Z88" s="19"/>
      <c r="AA88" s="15"/>
    </row>
    <row r="89" spans="1:27" ht="18.75">
      <c r="A89" s="1564"/>
      <c r="B89" s="1360"/>
      <c r="C89" s="1286"/>
      <c r="D89" s="1287"/>
      <c r="E89" s="1288" t="str">
        <f>IF(C58&lt;=0,0,IF(ISTEXT(B89),B89,IF(ISBLANK(B89),"",(B89/B75)*G74)))</f>
        <v/>
      </c>
      <c r="F89" s="1289"/>
      <c r="G89" s="1290">
        <f>IF(E89&lt;=0,0,IF(ISBLANK(C89),0,IF(ISBLANK(B89),C89/B75*G74,(C89*B89)/B75*G74)))</f>
        <v>0</v>
      </c>
      <c r="H89" s="1282" t="str">
        <f>IF(ISBLANK(C89),"",G89/G74)</f>
        <v/>
      </c>
      <c r="I89" s="1414">
        <v>1</v>
      </c>
      <c r="J89" s="1392">
        <f t="shared" ref="J89" si="25">I89*G89</f>
        <v>0</v>
      </c>
      <c r="K89" s="1565"/>
      <c r="L89" s="1347" t="str">
        <f>IF(ISBLANK(M89),"",LARGE(L75:L88,1)+1)</f>
        <v/>
      </c>
      <c r="M89" s="1262"/>
      <c r="N89" s="1262" t="s">
        <v>1019</v>
      </c>
      <c r="O89" s="1262"/>
      <c r="P89" s="1262"/>
      <c r="Q89" s="1262"/>
      <c r="R89" s="1262"/>
      <c r="S89" s="1262"/>
      <c r="T89" s="1263"/>
      <c r="U89" s="19"/>
      <c r="V89" s="1513" t="s">
        <v>975</v>
      </c>
      <c r="W89" s="1514"/>
      <c r="X89" s="1515"/>
      <c r="Y89" s="19"/>
      <c r="Z89" s="19"/>
      <c r="AA89" s="15"/>
    </row>
    <row r="90" spans="1:27" ht="18.75">
      <c r="A90" s="1564"/>
      <c r="B90" s="1360"/>
      <c r="C90" s="1286"/>
      <c r="D90" s="1287"/>
      <c r="E90" s="1288" t="str">
        <f>IF(C58&lt;=0,0,IF(ISTEXT(B90),B90,IF(ISBLANK(B90),"",(B90/B75)*G74)))</f>
        <v/>
      </c>
      <c r="F90" s="1289"/>
      <c r="G90" s="1290">
        <f>IF(E90&lt;=0,0,IF(ISBLANK(C90),0,IF(ISBLANK(B90),C90/B75*G74,(C90*B90)/B75*G74)))</f>
        <v>0</v>
      </c>
      <c r="H90" s="1282" t="str">
        <f>IF(ISBLANK(C90),"",G90/G74)</f>
        <v/>
      </c>
      <c r="I90" s="1415">
        <v>1</v>
      </c>
      <c r="J90" s="1394">
        <f>I90*G90</f>
        <v>0</v>
      </c>
      <c r="K90" s="1565"/>
      <c r="L90" s="1347">
        <f>IF(ISBLANK(M90),"",LARGE(L75:L89,1)+1)</f>
        <v>6</v>
      </c>
      <c r="M90" s="1262" t="s">
        <v>5988</v>
      </c>
      <c r="N90" s="1262"/>
      <c r="O90" s="1262"/>
      <c r="P90" s="1262"/>
      <c r="Q90" s="1262"/>
      <c r="R90" s="1262"/>
      <c r="S90" s="1262"/>
      <c r="T90" s="1263"/>
      <c r="U90" s="19"/>
      <c r="V90" s="1513"/>
      <c r="W90" s="1514"/>
      <c r="X90" s="1515"/>
      <c r="Y90" s="19"/>
      <c r="Z90" s="19"/>
      <c r="AA90" s="15"/>
    </row>
    <row r="91" spans="1:27" ht="19.5" thickBot="1">
      <c r="A91" s="1564"/>
      <c r="B91" s="1360"/>
      <c r="C91" s="1286"/>
      <c r="D91" s="1287"/>
      <c r="E91" s="1288" t="str">
        <f>IF(C58&lt;=0,0,IF(ISTEXT(B91),B91,IF(ISBLANK(B91),"",(B91/B75)*G74)))</f>
        <v/>
      </c>
      <c r="F91" s="1289"/>
      <c r="G91" s="1290">
        <f>IF(E91&lt;=0,0,IF(ISBLANK(C91),0,IF(ISBLANK(B91),C91/B75*G74,(C91*B91)/B75*G74)))</f>
        <v>0</v>
      </c>
      <c r="H91" s="1282" t="str">
        <f>IF(ISBLANK(C91),"",G91/G74)</f>
        <v/>
      </c>
      <c r="I91" s="1414">
        <v>1</v>
      </c>
      <c r="J91" s="1392">
        <f t="shared" ref="J91" si="26">I91*G91</f>
        <v>0</v>
      </c>
      <c r="K91" s="1565"/>
      <c r="L91" s="1347" t="str">
        <f>IF(ISBLANK(M91),"",LARGE(L75:L90,1)+1)</f>
        <v/>
      </c>
      <c r="M91" s="1262"/>
      <c r="N91" s="1262"/>
      <c r="O91" s="1262"/>
      <c r="P91" s="1262"/>
      <c r="Q91" s="1262"/>
      <c r="R91" s="1262"/>
      <c r="S91" s="1262"/>
      <c r="T91" s="1263"/>
      <c r="U91" s="19"/>
      <c r="V91" s="1361">
        <v>12</v>
      </c>
      <c r="W91" s="1362">
        <v>12</v>
      </c>
      <c r="X91" s="1363">
        <v>12</v>
      </c>
      <c r="Y91" s="19"/>
      <c r="Z91" s="19"/>
      <c r="AA91" s="15"/>
    </row>
    <row r="92" spans="1:27" ht="18.75">
      <c r="A92" s="1564"/>
      <c r="B92" s="1360"/>
      <c r="C92" s="1286"/>
      <c r="D92" s="1287"/>
      <c r="E92" s="1288" t="str">
        <f>IF(C58&lt;=0,0,IF(ISTEXT(B92),B92,IF(ISBLANK(B92),"",(B92/B75)*G74)))</f>
        <v/>
      </c>
      <c r="F92" s="1289"/>
      <c r="G92" s="1290">
        <f>IF(E92&lt;=0,0,IF(ISBLANK(C92),0,IF(ISBLANK(B92),C92/B75*G74,(C92*B92)/B75*G74)))</f>
        <v>0</v>
      </c>
      <c r="H92" s="1282" t="str">
        <f>IF(ISBLANK(C92),"",G92/G74)</f>
        <v/>
      </c>
      <c r="I92" s="1415">
        <v>1</v>
      </c>
      <c r="J92" s="1394">
        <f>I92*G92</f>
        <v>0</v>
      </c>
      <c r="K92" s="1565"/>
      <c r="L92" s="1347" t="str">
        <f>IF(ISBLANK(M92),"",LARGE(L75:L91,1)+1)</f>
        <v/>
      </c>
      <c r="M92" s="1262"/>
      <c r="N92" s="1262"/>
      <c r="O92" s="1262"/>
      <c r="P92" s="1262"/>
      <c r="Q92" s="1262"/>
      <c r="R92" s="1262"/>
      <c r="S92" s="1262"/>
      <c r="T92" s="1263"/>
      <c r="U92" s="19"/>
      <c r="V92" s="19"/>
      <c r="W92" s="19"/>
      <c r="X92" s="19"/>
      <c r="Y92" s="19"/>
      <c r="Z92" s="19"/>
      <c r="AA92" s="15"/>
    </row>
    <row r="93" spans="1:27" ht="18.75">
      <c r="A93" s="1564"/>
      <c r="B93" s="1360"/>
      <c r="C93" s="1286"/>
      <c r="D93" s="1287"/>
      <c r="E93" s="1288" t="str">
        <f>IF(C58&lt;=0,0,IF(ISTEXT(B93),B93,IF(ISBLANK(B93),"",(B93/B75)*G74)))</f>
        <v/>
      </c>
      <c r="F93" s="1289"/>
      <c r="G93" s="1290">
        <f>IF(E93&lt;=0,0,IF(ISBLANK(C93),0,IF(ISBLANK(B93),C93/B75*G74,(C93*B93)/B75*G74)))</f>
        <v>0</v>
      </c>
      <c r="H93" s="1282" t="str">
        <f>IF(ISBLANK(C93),"",G93/G74)</f>
        <v/>
      </c>
      <c r="I93" s="1414">
        <v>1</v>
      </c>
      <c r="J93" s="1392">
        <f t="shared" ref="J93" si="27">I93*G93</f>
        <v>0</v>
      </c>
      <c r="K93" s="1565"/>
      <c r="L93" s="1347" t="str">
        <f>IF(ISBLANK(M93),"",LARGE(L75:L92,1)+1)</f>
        <v/>
      </c>
      <c r="M93" s="1262"/>
      <c r="N93" s="1262"/>
      <c r="O93" s="1262"/>
      <c r="P93" s="1262"/>
      <c r="Q93" s="1262"/>
      <c r="R93" s="1262"/>
      <c r="S93" s="1262"/>
      <c r="T93" s="1263"/>
      <c r="U93" s="19"/>
      <c r="V93" s="19"/>
      <c r="W93" s="19"/>
      <c r="X93" s="19"/>
      <c r="Y93" s="19"/>
      <c r="Z93" s="19"/>
      <c r="AA93" s="15"/>
    </row>
    <row r="94" spans="1:27" ht="18.75">
      <c r="A94" s="1564"/>
      <c r="B94" s="1360"/>
      <c r="C94" s="1286"/>
      <c r="D94" s="1287"/>
      <c r="E94" s="1288" t="str">
        <f>IF(C58&lt;=0,0,IF(ISTEXT(B94),B94,IF(ISBLANK(B94),"",(B94/B75)*G74)))</f>
        <v/>
      </c>
      <c r="F94" s="1289"/>
      <c r="G94" s="1290">
        <f>IF(E94&lt;=0,0,IF(ISBLANK(C94),0,IF(ISBLANK(B94),C94/B75*G74,(C94*B94)/B75*G74)))</f>
        <v>0</v>
      </c>
      <c r="H94" s="1282" t="str">
        <f>IF(ISBLANK(C94),"",G94/G74)</f>
        <v/>
      </c>
      <c r="I94" s="1415"/>
      <c r="J94" s="1394"/>
      <c r="K94" s="1565"/>
      <c r="L94" s="1347" t="str">
        <f>IF(ISBLANK(M94),"",LARGE(L75:L93,1)+1)</f>
        <v/>
      </c>
      <c r="M94" s="1262"/>
      <c r="N94" s="1262"/>
      <c r="O94" s="1262"/>
      <c r="P94" s="1262"/>
      <c r="Q94" s="1262"/>
      <c r="R94" s="1262"/>
      <c r="S94" s="1262"/>
      <c r="T94" s="1263"/>
      <c r="U94" s="19"/>
      <c r="V94" s="1516" t="s">
        <v>1011</v>
      </c>
      <c r="W94" s="1517"/>
      <c r="X94" s="1517"/>
      <c r="Y94" s="1518"/>
      <c r="Z94" s="19"/>
      <c r="AA94" s="15"/>
    </row>
    <row r="95" spans="1:27" ht="18.75">
      <c r="A95" s="1564"/>
      <c r="B95" s="1360"/>
      <c r="C95" s="1286"/>
      <c r="D95" s="1287"/>
      <c r="E95" s="1288" t="str">
        <f>IF(C58&lt;=0,0,IF(ISTEXT(B95),B95,IF(ISBLANK(B95),"",(B95/B75)*G74)))</f>
        <v/>
      </c>
      <c r="F95" s="1289"/>
      <c r="G95" s="1290">
        <f>IF(E95&lt;=0,0,IF(ISBLANK(C95),0,IF(ISBLANK(B95),C95/B75*G74,(C95*B95)/B75*G74)))</f>
        <v>0</v>
      </c>
      <c r="H95" s="1282" t="str">
        <f>IF(ISBLANK(C95),"",G95/G74)</f>
        <v/>
      </c>
      <c r="I95" s="1414">
        <v>1</v>
      </c>
      <c r="J95" s="1392">
        <f t="shared" ref="J95" si="28">I95*G95</f>
        <v>0</v>
      </c>
      <c r="K95" s="1565"/>
      <c r="L95" s="1347" t="str">
        <f>IF(ISBLANK(M95),"",LARGE(L75:L94,1)+1)</f>
        <v/>
      </c>
      <c r="M95" s="1262"/>
      <c r="N95" s="1262"/>
      <c r="O95" s="1262"/>
      <c r="P95" s="1262"/>
      <c r="Q95" s="1262"/>
      <c r="R95" s="1262"/>
      <c r="S95" s="1262"/>
      <c r="T95" s="1263"/>
      <c r="U95" s="19"/>
      <c r="V95" s="1519"/>
      <c r="W95" s="1520"/>
      <c r="X95" s="1520"/>
      <c r="Y95" s="1521"/>
      <c r="Z95" s="19"/>
      <c r="AA95" s="15"/>
    </row>
    <row r="96" spans="1:27" ht="18.75">
      <c r="A96" s="1564"/>
      <c r="B96" s="1360"/>
      <c r="C96" s="1286"/>
      <c r="D96" s="1287"/>
      <c r="E96" s="1288" t="str">
        <f>IF(C58&lt;=0,0,IF(ISTEXT(B96),B96,IF(ISBLANK(B96),"",(B96/B75)*G74)))</f>
        <v/>
      </c>
      <c r="F96" s="1289"/>
      <c r="G96" s="1290">
        <f>IF(E96&lt;=0,0,IF(ISBLANK(C96),0,IF(ISBLANK(B96),C96/B75*G74,(C96*B96)/B75*G74)))</f>
        <v>0</v>
      </c>
      <c r="H96" s="1282" t="str">
        <f>IF(ISBLANK(C96),"",G96/G74)</f>
        <v/>
      </c>
      <c r="I96" s="1415"/>
      <c r="J96" s="1394"/>
      <c r="K96" s="1565"/>
      <c r="L96" s="1347" t="str">
        <f>IF(ISBLANK(M96),"",LARGE(L75:L95,1)+1)</f>
        <v/>
      </c>
      <c r="M96" s="1262"/>
      <c r="N96" s="1262"/>
      <c r="O96" s="1262"/>
      <c r="P96" s="1262"/>
      <c r="Q96" s="1262"/>
      <c r="R96" s="1262"/>
      <c r="S96" s="1262"/>
      <c r="T96" s="1263"/>
      <c r="U96" s="19"/>
      <c r="V96" s="1519"/>
      <c r="W96" s="1520"/>
      <c r="X96" s="1520"/>
      <c r="Y96" s="1521"/>
      <c r="Z96" s="19"/>
      <c r="AA96" s="15"/>
    </row>
    <row r="97" spans="1:27" ht="18.75">
      <c r="A97" s="1564"/>
      <c r="B97" s="1360"/>
      <c r="C97" s="1286"/>
      <c r="D97" s="1287"/>
      <c r="E97" s="1288" t="str">
        <f>IF(C58&lt;=0,0,IF(ISTEXT(B97),B97,IF(ISBLANK(B97),"",(B97/B75)*G74)))</f>
        <v/>
      </c>
      <c r="F97" s="1289"/>
      <c r="G97" s="1290">
        <f>IF(E97&lt;=0,0,IF(ISBLANK(C97),0,IF(ISBLANK(B97),C97/B75*G74,(C97*B97)/B75*G74)))</f>
        <v>0</v>
      </c>
      <c r="H97" s="1282" t="str">
        <f>IF(ISBLANK(C97),"",G97/G74)</f>
        <v/>
      </c>
      <c r="I97" s="1414">
        <v>1</v>
      </c>
      <c r="J97" s="1392">
        <f t="shared" ref="J97" si="29">I97*G97</f>
        <v>0</v>
      </c>
      <c r="K97" s="1565"/>
      <c r="L97" s="1347" t="str">
        <f>IF(ISBLANK(M97),"",LARGE(L75:L96,1)+1)</f>
        <v/>
      </c>
      <c r="M97" s="1262"/>
      <c r="N97" s="1262"/>
      <c r="O97" s="1262"/>
      <c r="P97" s="1262"/>
      <c r="Q97" s="1262"/>
      <c r="R97" s="1262"/>
      <c r="S97" s="1262"/>
      <c r="T97" s="1263"/>
      <c r="U97" s="19"/>
      <c r="V97" s="1522" t="s">
        <v>1003</v>
      </c>
      <c r="W97" s="1523"/>
      <c r="X97" s="1523"/>
      <c r="Y97" s="1524"/>
      <c r="Z97" s="19"/>
      <c r="AA97" s="15"/>
    </row>
    <row r="98" spans="1:27" ht="18.75">
      <c r="A98" s="1564"/>
      <c r="B98" s="1360"/>
      <c r="C98" s="1286"/>
      <c r="D98" s="1287"/>
      <c r="E98" s="1288" t="str">
        <f>IF(C58&lt;=0,0,IF(ISTEXT(B98),B98,IF(ISBLANK(B98),"",(B98/B75)*G74)))</f>
        <v/>
      </c>
      <c r="F98" s="1289"/>
      <c r="G98" s="1290">
        <f>IF(E98&lt;=0,0,IF(ISBLANK(C98),0,IF(ISBLANK(B98),C98/B75*G74,(C98*B98)/B75*G74)))</f>
        <v>0</v>
      </c>
      <c r="H98" s="1282" t="str">
        <f>IF(ISBLANK(C98),"",G98/G74)</f>
        <v/>
      </c>
      <c r="I98" s="1415"/>
      <c r="J98" s="1394"/>
      <c r="K98" s="1565"/>
      <c r="L98" s="1347" t="str">
        <f>IF(ISBLANK(M98),"",LARGE(L75:L97,1)+1)</f>
        <v/>
      </c>
      <c r="M98" s="1262"/>
      <c r="N98" s="1262"/>
      <c r="O98" s="1262"/>
      <c r="P98" s="1262"/>
      <c r="Q98" s="1262"/>
      <c r="R98" s="1262"/>
      <c r="S98" s="1262"/>
      <c r="T98" s="1263"/>
      <c r="U98" s="19"/>
      <c r="V98" s="1522"/>
      <c r="W98" s="1523"/>
      <c r="X98" s="1523"/>
      <c r="Y98" s="1524"/>
      <c r="Z98" s="19"/>
      <c r="AA98" s="15"/>
    </row>
    <row r="99" spans="1:27" ht="18.75">
      <c r="A99" s="1564"/>
      <c r="B99" s="1360"/>
      <c r="C99" s="1286"/>
      <c r="D99" s="1287"/>
      <c r="E99" s="1288" t="str">
        <f>IF(C58&lt;=0,0,IF(ISTEXT(B99),B99,IF(ISBLANK(B99),"",(B99/B75)*G74)))</f>
        <v/>
      </c>
      <c r="F99" s="1289"/>
      <c r="G99" s="1290">
        <f>IF(E99&lt;=0,0,IF(ISBLANK(C99),0,IF(ISBLANK(B99),C99/B75*G74,(C99*B99)/B75*G74)))</f>
        <v>0</v>
      </c>
      <c r="H99" s="1282" t="str">
        <f>IF(ISBLANK(C99),"",G99/G74)</f>
        <v/>
      </c>
      <c r="I99" s="1414">
        <v>1</v>
      </c>
      <c r="J99" s="1392">
        <f t="shared" ref="J99" si="30">I99*G99</f>
        <v>0</v>
      </c>
      <c r="K99" s="1565"/>
      <c r="L99" s="1347" t="str">
        <f>IF(ISBLANK(M99),"",LARGE(L75:L98,1)+1)</f>
        <v/>
      </c>
      <c r="M99" s="1262"/>
      <c r="N99" s="1262"/>
      <c r="O99" s="1262"/>
      <c r="P99" s="1262"/>
      <c r="Q99" s="1262"/>
      <c r="R99" s="1262"/>
      <c r="S99" s="1262"/>
      <c r="T99" s="1263"/>
      <c r="U99" s="19"/>
      <c r="V99" s="1522"/>
      <c r="W99" s="1523"/>
      <c r="X99" s="1523"/>
      <c r="Y99" s="1524"/>
      <c r="Z99" s="19"/>
      <c r="AA99" s="15"/>
    </row>
    <row r="100" spans="1:27" ht="18.75">
      <c r="A100" s="1564"/>
      <c r="B100" s="1360"/>
      <c r="C100" s="1286"/>
      <c r="D100" s="1287"/>
      <c r="E100" s="1288" t="str">
        <f>IF(C58&lt;=0,0,IF(ISTEXT(B100),B100,IF(ISBLANK(B100),"",(B100/B75)*G74)))</f>
        <v/>
      </c>
      <c r="F100" s="1289"/>
      <c r="G100" s="1290">
        <f>IF(E100&lt;=0,0,IF(ISBLANK(C100),0,IF(ISBLANK(B100),C100/B75*G74,(C100*B100)/B75*G74)))</f>
        <v>0</v>
      </c>
      <c r="H100" s="1282" t="str">
        <f>IF(ISBLANK(C100),"",G100/G74)</f>
        <v/>
      </c>
      <c r="I100" s="1415"/>
      <c r="J100" s="1394"/>
      <c r="K100" s="1565"/>
      <c r="L100" s="1347" t="str">
        <f>IF(ISBLANK(M100),"",LARGE(L75:L99,1)+1)</f>
        <v/>
      </c>
      <c r="M100" s="1262"/>
      <c r="N100" s="1262"/>
      <c r="O100" s="1262"/>
      <c r="P100" s="1262"/>
      <c r="Q100" s="1262"/>
      <c r="R100" s="1262"/>
      <c r="S100" s="1262"/>
      <c r="T100" s="1263"/>
      <c r="U100" s="19"/>
      <c r="V100" s="1519" t="s">
        <v>1004</v>
      </c>
      <c r="W100" s="1520"/>
      <c r="X100" s="1520"/>
      <c r="Y100" s="1521"/>
      <c r="Z100" s="19"/>
      <c r="AA100" s="15"/>
    </row>
    <row r="101" spans="1:27" ht="18.75">
      <c r="A101" s="1564"/>
      <c r="B101" s="1360"/>
      <c r="C101" s="1286"/>
      <c r="D101" s="1287"/>
      <c r="E101" s="1288" t="str">
        <f>IF(C58&lt;=0,0,IF(ISTEXT(B101),B101,IF(ISBLANK(B101),"",(B101/B75)*G74)))</f>
        <v/>
      </c>
      <c r="F101" s="1289"/>
      <c r="G101" s="1290">
        <f>IF(E101&lt;=0,0,IF(ISBLANK(C101),0,IF(ISBLANK(B101),C101/B75*G74,(C101*B101)/B75*G74)))</f>
        <v>0</v>
      </c>
      <c r="H101" s="1282" t="str">
        <f>IF(ISBLANK(C101),"",G101/G74)</f>
        <v/>
      </c>
      <c r="I101" s="1414">
        <v>1</v>
      </c>
      <c r="J101" s="1392">
        <f t="shared" ref="J101" si="31">I101*G101</f>
        <v>0</v>
      </c>
      <c r="K101" s="1565"/>
      <c r="L101" s="1347" t="str">
        <f>IF(ISBLANK(M101),"",LARGE(L75:L100,1)+1)</f>
        <v/>
      </c>
      <c r="M101" s="1262"/>
      <c r="N101" s="1262"/>
      <c r="O101" s="1262"/>
      <c r="P101" s="1262"/>
      <c r="Q101" s="1262"/>
      <c r="R101" s="1262"/>
      <c r="S101" s="1262"/>
      <c r="T101" s="1263"/>
      <c r="U101" s="19"/>
      <c r="V101" s="1519"/>
      <c r="W101" s="1520"/>
      <c r="X101" s="1520"/>
      <c r="Y101" s="1521"/>
      <c r="Z101" s="19"/>
      <c r="AA101" s="15"/>
    </row>
    <row r="102" spans="1:27" ht="18.75">
      <c r="A102" s="1564"/>
      <c r="B102" s="1360"/>
      <c r="C102" s="1286"/>
      <c r="D102" s="1287"/>
      <c r="E102" s="1288" t="str">
        <f>IF(C58&lt;=0,0,IF(ISTEXT(B102),B102,IF(ISBLANK(B102),"",(B102/B75)*G74)))</f>
        <v/>
      </c>
      <c r="F102" s="1289"/>
      <c r="G102" s="1290">
        <f>IF(E102&lt;=0,0,IF(ISBLANK(C102),0,IF(ISBLANK(B102),C102/B75*G74,(C102*B102)/B75*G74)))</f>
        <v>0</v>
      </c>
      <c r="H102" s="1282" t="str">
        <f>IF(ISBLANK(C102),"",G102/G74)</f>
        <v/>
      </c>
      <c r="I102" s="1415"/>
      <c r="J102" s="1394"/>
      <c r="K102" s="1565"/>
      <c r="L102" s="1347" t="str">
        <f>IF(ISBLANK(M102),"",LARGE(L75:L101,1)+1)</f>
        <v/>
      </c>
      <c r="M102" s="1262"/>
      <c r="N102" s="1262"/>
      <c r="O102" s="1262"/>
      <c r="P102" s="1262"/>
      <c r="Q102" s="1262"/>
      <c r="R102" s="1262"/>
      <c r="S102" s="1262"/>
      <c r="T102" s="1263"/>
      <c r="U102" s="19"/>
      <c r="V102" s="1504" t="s">
        <v>1005</v>
      </c>
      <c r="W102" s="1505"/>
      <c r="X102" s="1505"/>
      <c r="Y102" s="1506"/>
      <c r="Z102" s="19"/>
      <c r="AA102" s="15"/>
    </row>
    <row r="103" spans="1:27" ht="18.75">
      <c r="A103" s="1564"/>
      <c r="B103" s="1360"/>
      <c r="C103" s="1286"/>
      <c r="D103" s="1287"/>
      <c r="E103" s="1288" t="str">
        <f>IF(C58&lt;=0,0,IF(ISTEXT(B103),B103,IF(ISBLANK(B103),"",(B103/B75)*G74)))</f>
        <v/>
      </c>
      <c r="F103" s="1289"/>
      <c r="G103" s="1290">
        <f>IF(E103&lt;=0,0,IF(ISBLANK(C103),0,IF(ISBLANK(B103),C103/B75*G74,(C103*B103)/B75*G74)))</f>
        <v>0</v>
      </c>
      <c r="H103" s="1282" t="str">
        <f>IF(ISBLANK(C103),"",G103/G74)</f>
        <v/>
      </c>
      <c r="I103" s="1414">
        <v>1</v>
      </c>
      <c r="J103" s="1392">
        <f t="shared" ref="J103" si="32">I103*G103</f>
        <v>0</v>
      </c>
      <c r="K103" s="1565"/>
      <c r="L103" s="1347" t="str">
        <f>IF(ISBLANK(M103),"",LARGE(L75:L102,1)+1)</f>
        <v/>
      </c>
      <c r="M103" s="1262"/>
      <c r="N103" s="1262"/>
      <c r="O103" s="1262"/>
      <c r="P103" s="1262"/>
      <c r="Q103" s="1262"/>
      <c r="R103" s="1262"/>
      <c r="S103" s="1262"/>
      <c r="T103" s="1263"/>
      <c r="U103" s="19"/>
      <c r="V103" s="1507" t="s">
        <v>1006</v>
      </c>
      <c r="W103" s="1508"/>
      <c r="X103" s="1508"/>
      <c r="Y103" s="1509"/>
      <c r="Z103" s="19"/>
      <c r="AA103" s="15"/>
    </row>
    <row r="104" spans="1:27" ht="18.75">
      <c r="A104" s="1564"/>
      <c r="B104" s="1360"/>
      <c r="C104" s="1286"/>
      <c r="D104" s="1287"/>
      <c r="E104" s="1288" t="str">
        <f>IF(C58&lt;=0,0,IF(ISTEXT(B104),B104,IF(ISBLANK(B104),"",(B104/B75)*G74)))</f>
        <v/>
      </c>
      <c r="F104" s="1289"/>
      <c r="G104" s="1290">
        <f>IF(E104&lt;=0,0,IF(ISBLANK(C104),0,IF(ISBLANK(B104),C104/B75*G74,(C104*B104)/B75*G74)))</f>
        <v>0</v>
      </c>
      <c r="H104" s="1282" t="str">
        <f>IF(ISBLANK(C104),"",G104/G74)</f>
        <v/>
      </c>
      <c r="I104" s="1415"/>
      <c r="J104" s="1394"/>
      <c r="K104" s="1565"/>
      <c r="L104" s="1347" t="str">
        <f>IF(ISBLANK(M104),"",LARGE(L75:L103,1)+1)</f>
        <v/>
      </c>
      <c r="M104" s="1262"/>
      <c r="N104" s="1262"/>
      <c r="O104" s="1262"/>
      <c r="P104" s="1262"/>
      <c r="Q104" s="1262"/>
      <c r="R104" s="1262"/>
      <c r="S104" s="1262"/>
      <c r="T104" s="1263"/>
      <c r="U104" s="19"/>
      <c r="V104" s="1507"/>
      <c r="W104" s="1508"/>
      <c r="X104" s="1508"/>
      <c r="Y104" s="1509"/>
      <c r="Z104" s="19"/>
      <c r="AA104" s="15"/>
    </row>
    <row r="105" spans="1:27" ht="18.75">
      <c r="A105" s="1564"/>
      <c r="B105" s="1360"/>
      <c r="C105" s="1286"/>
      <c r="D105" s="1287"/>
      <c r="E105" s="1288" t="str">
        <f>IF(C58&lt;=0,0,IF(ISTEXT(B105),B105,IF(ISBLANK(B105),"",(B105/B75)*G74)))</f>
        <v/>
      </c>
      <c r="F105" s="1289"/>
      <c r="G105" s="1290">
        <f>IF(E105&lt;=0,0,IF(ISBLANK(C105),0,IF(ISBLANK(B105),C105/B75*G74,(C105*B105)/B75*G74)))</f>
        <v>0</v>
      </c>
      <c r="H105" s="1282" t="str">
        <f>IF(ISBLANK(C105),"",G105/G74)</f>
        <v/>
      </c>
      <c r="I105" s="1414">
        <v>1</v>
      </c>
      <c r="J105" s="1392">
        <f t="shared" ref="J105" si="33">I105*G105</f>
        <v>0</v>
      </c>
      <c r="K105" s="1565"/>
      <c r="L105" s="1347" t="str">
        <f>IF(ISBLANK(M105),"",LARGE(L75:L104,1)+1)</f>
        <v/>
      </c>
      <c r="M105" s="1262"/>
      <c r="N105" s="1262"/>
      <c r="O105" s="1262"/>
      <c r="P105" s="1262"/>
      <c r="Q105" s="1262"/>
      <c r="R105" s="1262"/>
      <c r="S105" s="1262"/>
      <c r="T105" s="1263"/>
      <c r="U105" s="19"/>
      <c r="V105" s="1504" t="s">
        <v>1007</v>
      </c>
      <c r="W105" s="1505"/>
      <c r="X105" s="1505"/>
      <c r="Y105" s="1506"/>
      <c r="Z105" s="19"/>
      <c r="AA105" s="15"/>
    </row>
    <row r="106" spans="1:27" ht="15.75" customHeight="1">
      <c r="A106" s="1564"/>
      <c r="B106" s="1360"/>
      <c r="C106" s="1286"/>
      <c r="D106" s="1287"/>
      <c r="E106" s="1288" t="str">
        <f>IF(C58&lt;=0,0,IF(ISTEXT(B106),B106,IF(ISBLANK(B106),"",(B106/B75)*G74)))</f>
        <v/>
      </c>
      <c r="F106" s="1289"/>
      <c r="G106" s="1290">
        <f>IF(E106&lt;=0,0,IF(ISBLANK(C106),0,IF(ISBLANK(B106),C106/B75*G74,(C106*B106)/B75*G74)))</f>
        <v>0</v>
      </c>
      <c r="H106" s="1282" t="str">
        <f>IF(ISBLANK(C106),"",G106/G74)</f>
        <v/>
      </c>
      <c r="I106" s="1415"/>
      <c r="J106" s="1394"/>
      <c r="K106" s="1565"/>
      <c r="L106" s="1347" t="str">
        <f>IF(ISBLANK(M106),"",LARGE(L75:L105,1)+1)</f>
        <v/>
      </c>
      <c r="M106" s="1262"/>
      <c r="N106" s="1262"/>
      <c r="O106" s="1262"/>
      <c r="P106" s="1262"/>
      <c r="Q106" s="1262"/>
      <c r="R106" s="1262"/>
      <c r="S106" s="1262"/>
      <c r="T106" s="1263"/>
      <c r="U106" s="19"/>
      <c r="V106" s="1507" t="s">
        <v>1008</v>
      </c>
      <c r="W106" s="1508"/>
      <c r="X106" s="1508"/>
      <c r="Y106" s="1509"/>
      <c r="Z106" s="19"/>
      <c r="AA106" s="15"/>
    </row>
    <row r="107" spans="1:27" ht="18.75">
      <c r="A107" s="1564"/>
      <c r="B107" s="1360"/>
      <c r="C107" s="1286"/>
      <c r="D107" s="1287"/>
      <c r="E107" s="1288" t="str">
        <f>IF(C58&lt;=0,0,IF(ISTEXT(B107),B107,IF(ISBLANK(B107),"",(B107/B75)*G74)))</f>
        <v/>
      </c>
      <c r="F107" s="1289"/>
      <c r="G107" s="1290">
        <f>IF(E107&lt;=0,0,IF(ISBLANK(C107),0,IF(ISBLANK(B107),C107/B75*G74,(C107*B107)/B75*G74)))</f>
        <v>0</v>
      </c>
      <c r="H107" s="1282" t="str">
        <f>IF(ISBLANK(C107),"",G107/G74)</f>
        <v/>
      </c>
      <c r="I107" s="1414">
        <v>1</v>
      </c>
      <c r="J107" s="1392">
        <f t="shared" ref="J107" si="34">I107*G107</f>
        <v>0</v>
      </c>
      <c r="K107" s="1565"/>
      <c r="L107" s="1347" t="str">
        <f>IF(ISBLANK(M107),"",LARGE(L75:L106,1)+1)</f>
        <v/>
      </c>
      <c r="M107" s="1262"/>
      <c r="N107" s="1262"/>
      <c r="O107" s="1262"/>
      <c r="P107" s="1262"/>
      <c r="Q107" s="1262"/>
      <c r="R107" s="1262"/>
      <c r="S107" s="1262"/>
      <c r="T107" s="1263"/>
      <c r="U107" s="19"/>
      <c r="V107" s="1507"/>
      <c r="W107" s="1508"/>
      <c r="X107" s="1508"/>
      <c r="Y107" s="1509"/>
      <c r="Z107" s="19"/>
      <c r="AA107" s="15"/>
    </row>
    <row r="108" spans="1:27" ht="18.75">
      <c r="A108" s="1564"/>
      <c r="B108" s="1360"/>
      <c r="C108" s="1286"/>
      <c r="D108" s="1287"/>
      <c r="E108" s="1288" t="str">
        <f>IF(C58&lt;=0,0,IF(ISTEXT(B108),B108,IF(ISBLANK(B108),"",(B108/B75)*G74)))</f>
        <v/>
      </c>
      <c r="F108" s="1289"/>
      <c r="G108" s="1290">
        <f>IF(E108&lt;=0,0,IF(ISBLANK(C108),0,IF(ISBLANK(B108),C108/B75*G74,(C108*B108)/B75*G74)))</f>
        <v>0</v>
      </c>
      <c r="H108" s="1282" t="str">
        <f>IF(ISBLANK(C108),"",G108/G74)</f>
        <v/>
      </c>
      <c r="I108" s="1415"/>
      <c r="J108" s="1394"/>
      <c r="K108" s="1565"/>
      <c r="L108" s="1347" t="str">
        <f>IF(ISBLANK(M108),"",LARGE(L75:L107,1)+1)</f>
        <v/>
      </c>
      <c r="M108" s="1262"/>
      <c r="N108" s="1262"/>
      <c r="O108" s="1262"/>
      <c r="P108" s="1262"/>
      <c r="Q108" s="1262"/>
      <c r="R108" s="1262"/>
      <c r="S108" s="1262"/>
      <c r="T108" s="1263"/>
      <c r="U108" s="19"/>
      <c r="V108" s="515" t="s">
        <v>768</v>
      </c>
      <c r="W108" s="1301" t="s">
        <v>1009</v>
      </c>
      <c r="X108" s="516"/>
      <c r="Y108" s="517"/>
      <c r="Z108" s="19"/>
      <c r="AA108" s="19"/>
    </row>
    <row r="109" spans="1:27" ht="18.75">
      <c r="A109" s="1564"/>
      <c r="B109" s="1360"/>
      <c r="C109" s="1286"/>
      <c r="D109" s="1287"/>
      <c r="E109" s="1288" t="str">
        <f>IF(C58&lt;=0,0,IF(ISTEXT(B109),B109,IF(ISBLANK(B109),"",(B109/B75)*G74)))</f>
        <v/>
      </c>
      <c r="F109" s="1289"/>
      <c r="G109" s="1290">
        <f>IF(E109&lt;=0,0,IF(ISBLANK(C109),0,IF(ISBLANK(B109),C109/B75*G74,(C109*B109)/B75*G74)))</f>
        <v>0</v>
      </c>
      <c r="H109" s="1282" t="str">
        <f>IF(ISBLANK(C109),"",G109/G74)</f>
        <v/>
      </c>
      <c r="I109" s="1414">
        <v>1</v>
      </c>
      <c r="J109" s="1392">
        <f t="shared" ref="J109" si="35">I109*G109</f>
        <v>0</v>
      </c>
      <c r="K109" s="1565"/>
      <c r="L109" s="1347" t="str">
        <f>IF(ISBLANK(M109),"",LARGE(L75:L108,1)+1)</f>
        <v/>
      </c>
      <c r="M109" s="1262"/>
      <c r="N109" s="1262"/>
      <c r="O109" s="1262"/>
      <c r="P109" s="1262"/>
      <c r="Q109" s="1262"/>
      <c r="R109" s="1262"/>
      <c r="S109" s="1262"/>
      <c r="T109" s="1263"/>
      <c r="U109" s="19"/>
      <c r="V109" s="1302"/>
      <c r="W109" s="518"/>
      <c r="X109" s="518"/>
      <c r="Y109" s="1303"/>
      <c r="Z109" s="19"/>
      <c r="AA109" s="19"/>
    </row>
    <row r="110" spans="1:27" s="4" customFormat="1" ht="18.75">
      <c r="A110" s="1564"/>
      <c r="B110" s="1360"/>
      <c r="C110" s="1286"/>
      <c r="D110" s="1287"/>
      <c r="E110" s="1288" t="str">
        <f>IF(C58&lt;=0,0,IF(ISTEXT(B110),B110,IF(ISBLANK(B110),"",(B110/B75)*G74)))</f>
        <v/>
      </c>
      <c r="F110" s="1289"/>
      <c r="G110" s="1290">
        <f>IF(E110&lt;=0,0,IF(ISBLANK(C110),0,IF(ISBLANK(B110),C110/B75*G74,(C110*B110)/B75*G74)))</f>
        <v>0</v>
      </c>
      <c r="H110" s="1282" t="str">
        <f>IF(ISBLANK(C110),"",G110/G74)</f>
        <v/>
      </c>
      <c r="I110" s="1415"/>
      <c r="J110" s="1394"/>
      <c r="K110" s="1565"/>
      <c r="L110" s="1347" t="str">
        <f>IF(ISBLANK(M110),"",LARGE(L75:L109,1)+1)</f>
        <v/>
      </c>
      <c r="M110" s="1262"/>
      <c r="N110" s="1262"/>
      <c r="O110" s="1262"/>
      <c r="P110" s="1262"/>
      <c r="Q110" s="1262"/>
      <c r="R110" s="1262"/>
      <c r="S110" s="1262"/>
      <c r="T110" s="1263"/>
      <c r="U110" s="19"/>
      <c r="V110" s="19"/>
      <c r="W110" s="19"/>
      <c r="X110" s="19"/>
      <c r="Y110" s="19"/>
      <c r="Z110" s="19"/>
      <c r="AA110" s="19"/>
    </row>
    <row r="111" spans="1:27" s="4" customFormat="1" ht="18.75">
      <c r="A111" s="1564"/>
      <c r="B111" s="1360"/>
      <c r="C111" s="1286"/>
      <c r="D111" s="1287"/>
      <c r="E111" s="1288" t="str">
        <f>IF(C58&lt;=0,0,IF(ISTEXT(B111),B111,IF(ISBLANK(B111),"",(B111/B75)*G74)))</f>
        <v/>
      </c>
      <c r="F111" s="1289"/>
      <c r="G111" s="1290">
        <f>IF(E111&lt;=0,0,IF(ISBLANK(C111),0,IF(ISBLANK(B111),C111/B75*G74,(C111*B111)/B75*G74)))</f>
        <v>0</v>
      </c>
      <c r="H111" s="1282" t="str">
        <f>IF(ISBLANK(C111),"",G111/G74)</f>
        <v/>
      </c>
      <c r="I111" s="1414">
        <v>1</v>
      </c>
      <c r="J111" s="1392">
        <f t="shared" ref="J111" si="36">I111*G111</f>
        <v>0</v>
      </c>
      <c r="K111" s="1565"/>
      <c r="L111" s="1347" t="str">
        <f>IF(ISBLANK(M111),"",LARGE(L75:L110,1)+1)</f>
        <v/>
      </c>
      <c r="M111" s="1262"/>
      <c r="N111" s="1262"/>
      <c r="O111" s="1262"/>
      <c r="P111" s="1262"/>
      <c r="Q111" s="1262"/>
      <c r="R111" s="1262"/>
      <c r="S111" s="1262"/>
      <c r="T111" s="1263"/>
      <c r="U111" s="19"/>
      <c r="V111" s="19"/>
      <c r="W111" s="19"/>
      <c r="X111" s="19"/>
      <c r="Y111" s="19"/>
      <c r="Z111" s="19"/>
      <c r="AA111" s="19"/>
    </row>
    <row r="112" spans="1:27" s="4" customFormat="1" ht="18.75">
      <c r="A112" s="1564"/>
      <c r="B112" s="1360"/>
      <c r="C112" s="1286"/>
      <c r="D112" s="1287"/>
      <c r="E112" s="1288" t="str">
        <f>IF(C58&lt;=0,0,IF(ISTEXT(B112),B112,IF(ISBLANK(B112),"",(B112/B75)*G74)))</f>
        <v/>
      </c>
      <c r="F112" s="1289"/>
      <c r="G112" s="1290">
        <f>IF(E112&lt;=0,0,IF(ISBLANK(C112),0,IF(ISBLANK(B112),C112/B75*G74,(C112*B112)/B75*G74)))</f>
        <v>0</v>
      </c>
      <c r="H112" s="1282" t="str">
        <f>IF(ISBLANK(C112),"",G112/G74)</f>
        <v/>
      </c>
      <c r="I112" s="1415"/>
      <c r="J112" s="1394"/>
      <c r="K112" s="1565"/>
      <c r="L112" s="1347" t="str">
        <f>IF(ISBLANK(M112),"",LARGE(L75:L111,1)+1)</f>
        <v/>
      </c>
      <c r="M112" s="1262"/>
      <c r="N112" s="1262"/>
      <c r="O112" s="1262"/>
      <c r="P112" s="1262"/>
      <c r="Q112" s="1262"/>
      <c r="R112" s="1262"/>
      <c r="S112" s="1262"/>
      <c r="T112" s="1263"/>
      <c r="U112" s="19"/>
      <c r="V112" s="19"/>
      <c r="W112" s="19"/>
      <c r="X112" s="19"/>
      <c r="Y112" s="19"/>
      <c r="Z112" s="19"/>
      <c r="AA112" s="19"/>
    </row>
    <row r="113" spans="1:27" s="4" customFormat="1" ht="18.75">
      <c r="A113" s="1564"/>
      <c r="B113" s="1360"/>
      <c r="C113" s="1286"/>
      <c r="D113" s="1287"/>
      <c r="E113" s="1288" t="str">
        <f>IF(C58&lt;=0,0,IF(ISTEXT(B113),B113,IF(ISBLANK(B113),"",(B113/B75)*G74)))</f>
        <v/>
      </c>
      <c r="F113" s="1289"/>
      <c r="G113" s="1290">
        <f>IF(E113&lt;=0,0,IF(ISBLANK(C113),0,IF(ISBLANK(B113),C113/B75*G74,(C113*B113)/B75*G74)))</f>
        <v>0</v>
      </c>
      <c r="H113" s="1282" t="str">
        <f>IF(ISBLANK(C113),"",G113/G74)</f>
        <v/>
      </c>
      <c r="I113" s="1414">
        <v>1</v>
      </c>
      <c r="J113" s="1392">
        <f t="shared" ref="J113" si="37">I113*G113</f>
        <v>0</v>
      </c>
      <c r="K113" s="1565"/>
      <c r="L113" s="1347" t="str">
        <f>IF(ISBLANK(M113),"",LARGE(L75:L112,1)+1)</f>
        <v/>
      </c>
      <c r="M113" s="1262"/>
      <c r="N113" s="1262"/>
      <c r="O113" s="1262"/>
      <c r="P113" s="1262"/>
      <c r="Q113" s="1262"/>
      <c r="R113" s="1262"/>
      <c r="S113" s="1262"/>
      <c r="T113" s="1263"/>
      <c r="U113" s="19"/>
      <c r="V113" s="19"/>
      <c r="W113" s="19"/>
      <c r="X113" s="19"/>
      <c r="Y113" s="19"/>
      <c r="Z113" s="19"/>
      <c r="AA113" s="19"/>
    </row>
    <row r="114" spans="1:27" s="4" customFormat="1" ht="18.75">
      <c r="A114" s="1564"/>
      <c r="B114" s="1360"/>
      <c r="C114" s="1286"/>
      <c r="D114" s="1287"/>
      <c r="E114" s="1288" t="str">
        <f>IF(C58&lt;=0,0,IF(ISTEXT(B114),B114,IF(ISBLANK(B114),"",(B114/B75)*G74)))</f>
        <v/>
      </c>
      <c r="F114" s="1289"/>
      <c r="G114" s="1290">
        <f>IF(E114&lt;=0,0,IF(ISBLANK(C114),0,IF(ISBLANK(B114),C114/B75*G74,(C114*B114)/B75*G74)))</f>
        <v>0</v>
      </c>
      <c r="H114" s="1282" t="str">
        <f>IF(ISBLANK(C114),"",G114/G74)</f>
        <v/>
      </c>
      <c r="I114" s="1415"/>
      <c r="J114" s="1394"/>
      <c r="K114" s="1565"/>
      <c r="L114" s="1347" t="str">
        <f>IF(ISBLANK(M114),"",LARGE(L75:L113,1)+1)</f>
        <v/>
      </c>
      <c r="M114" s="1262"/>
      <c r="N114" s="1262"/>
      <c r="O114" s="1262"/>
      <c r="P114" s="1262"/>
      <c r="Q114" s="1262"/>
      <c r="R114" s="1262"/>
      <c r="S114" s="1262"/>
      <c r="T114" s="1263"/>
      <c r="U114" s="19"/>
      <c r="V114" s="19"/>
      <c r="W114" s="19"/>
      <c r="X114" s="19"/>
      <c r="Y114" s="19"/>
      <c r="Z114" s="19"/>
      <c r="AA114" s="19"/>
    </row>
    <row r="115" spans="1:27" s="4" customFormat="1" ht="18.75">
      <c r="A115" s="1564"/>
      <c r="B115" s="1360"/>
      <c r="C115" s="1286"/>
      <c r="D115" s="1287"/>
      <c r="E115" s="1288" t="str">
        <f>IF(C58&lt;=0,0,IF(ISTEXT(B115),B115,IF(ISBLANK(B115),"",(B115/B75)*G74)))</f>
        <v/>
      </c>
      <c r="F115" s="1289"/>
      <c r="G115" s="1290">
        <f>IF(E115&lt;=0,0,IF(ISBLANK(C115),0,IF(ISBLANK(B115),C115/B75*G74,(C115*B115)/B75*G74)))</f>
        <v>0</v>
      </c>
      <c r="H115" s="1282" t="str">
        <f>IF(ISBLANK(C115),"",G115/G74)</f>
        <v/>
      </c>
      <c r="I115" s="1414">
        <v>1</v>
      </c>
      <c r="J115" s="1392">
        <f t="shared" ref="J115" si="38">I115*G115</f>
        <v>0</v>
      </c>
      <c r="K115" s="1565"/>
      <c r="L115" s="1347" t="str">
        <f>IF(ISBLANK(M115),"",LARGE(L75:L114,1)+1)</f>
        <v/>
      </c>
      <c r="M115" s="1262"/>
      <c r="N115" s="1262"/>
      <c r="O115" s="1262"/>
      <c r="P115" s="1262"/>
      <c r="Q115" s="1262"/>
      <c r="R115" s="1262"/>
      <c r="S115" s="1262"/>
      <c r="T115" s="1263"/>
      <c r="U115" s="19"/>
      <c r="V115" s="508" t="s">
        <v>1014</v>
      </c>
      <c r="W115" s="509"/>
      <c r="X115" s="509"/>
      <c r="Y115" s="509"/>
      <c r="Z115" s="509"/>
      <c r="AA115" s="19"/>
    </row>
    <row r="116" spans="1:27" s="4" customFormat="1" ht="18.75">
      <c r="A116" s="1564"/>
      <c r="B116" s="1360"/>
      <c r="C116" s="1286"/>
      <c r="D116" s="1287"/>
      <c r="E116" s="1288" t="str">
        <f>IF(C58&lt;=0,0,IF(ISTEXT(B116),B116,IF(ISBLANK(B116),"",(B116/B75)*G74)))</f>
        <v/>
      </c>
      <c r="F116" s="1289"/>
      <c r="G116" s="1290">
        <f>IF(E116&lt;=0,0,IF(ISBLANK(C116),0,IF(ISBLANK(B116),C116/B75*G74,(C116*B116)/B75*G74)))</f>
        <v>0</v>
      </c>
      <c r="H116" s="1282" t="str">
        <f>IF(ISBLANK(C116),"",G116/G74)</f>
        <v/>
      </c>
      <c r="I116" s="1415"/>
      <c r="J116" s="1394"/>
      <c r="K116" s="1565"/>
      <c r="L116" s="1347" t="str">
        <f>IF(ISBLANK(M116),"",LARGE(L75:L115,1)+1)</f>
        <v/>
      </c>
      <c r="M116" s="1262"/>
      <c r="N116" s="1262"/>
      <c r="O116" s="1262"/>
      <c r="P116" s="1262"/>
      <c r="Q116" s="1262"/>
      <c r="R116" s="1262"/>
      <c r="S116" s="1262"/>
      <c r="T116" s="1263"/>
      <c r="U116" s="19"/>
      <c r="V116" s="522" t="s">
        <v>1012</v>
      </c>
      <c r="W116" s="510"/>
      <c r="X116" s="511"/>
      <c r="Y116" s="523"/>
      <c r="Z116" s="523"/>
      <c r="AA116" s="19"/>
    </row>
    <row r="117" spans="1:27" s="4" customFormat="1" ht="18.75">
      <c r="A117" s="1564"/>
      <c r="B117" s="1360"/>
      <c r="C117" s="1286"/>
      <c r="D117" s="1287"/>
      <c r="E117" s="1288" t="str">
        <f>IF(C58&lt;=0,0,IF(ISTEXT(B117),B117,IF(ISBLANK(B117),"",(B117/B75)*G74)))</f>
        <v/>
      </c>
      <c r="F117" s="1289"/>
      <c r="G117" s="1290">
        <f>IF(E117&lt;=0,0,IF(ISBLANK(C117),0,IF(ISBLANK(B117),C117/B75*G74,(C117*B117)/B75*G74)))</f>
        <v>0</v>
      </c>
      <c r="H117" s="1282" t="str">
        <f>IF(ISBLANK(C117),"",G117/G74)</f>
        <v/>
      </c>
      <c r="I117" s="1414">
        <v>1</v>
      </c>
      <c r="J117" s="1392">
        <f t="shared" ref="J117" si="39">I117*G117</f>
        <v>0</v>
      </c>
      <c r="K117" s="1565"/>
      <c r="L117" s="1347" t="str">
        <f>IF(ISBLANK(M117),"",LARGE(L75:L116,1)+1)</f>
        <v/>
      </c>
      <c r="M117" s="1262"/>
      <c r="N117" s="1262"/>
      <c r="O117" s="1262"/>
      <c r="P117" s="1262"/>
      <c r="Q117" s="1262"/>
      <c r="R117" s="1262"/>
      <c r="S117" s="1262"/>
      <c r="T117" s="1263"/>
      <c r="U117" s="19"/>
      <c r="V117" s="521" t="s">
        <v>1013</v>
      </c>
      <c r="W117" s="1304" t="str">
        <f>ADDRESS(ROW(C119),COLUMN(C119),4)</f>
        <v>C119</v>
      </c>
      <c r="X117" s="523"/>
      <c r="Y117" s="523"/>
      <c r="Z117" s="523"/>
      <c r="AA117" s="19"/>
    </row>
    <row r="118" spans="1:27" s="4" customFormat="1" ht="19.5" thickBot="1">
      <c r="A118" s="1564"/>
      <c r="B118" s="1360"/>
      <c r="C118" s="1286"/>
      <c r="D118" s="1287"/>
      <c r="E118" s="1288" t="str">
        <f>IF(C58&lt;=0,0,IF(ISTEXT(B118),B118,IF(ISBLANK(B118),"",(B118/B75)*G74)))</f>
        <v/>
      </c>
      <c r="F118" s="1289"/>
      <c r="G118" s="1290">
        <f>IF(E118&lt;=0,0,IF(ISBLANK(C118),0,IF(ISBLANK(B118),C118/B75*G74,(C118*B118)/B75*G74)))</f>
        <v>0</v>
      </c>
      <c r="H118" s="1412" t="str">
        <f>IF(ISBLANK(C118),"",G118/G74)</f>
        <v/>
      </c>
      <c r="I118" s="1416"/>
      <c r="J118" s="1417"/>
      <c r="K118" s="1565"/>
      <c r="L118" s="1347" t="str">
        <f>IF(ISBLANK(M118),"",LARGE(L75:L117,1)+1)</f>
        <v/>
      </c>
      <c r="M118" s="1262"/>
      <c r="N118" s="1262"/>
      <c r="O118" s="1262"/>
      <c r="P118" s="1262"/>
      <c r="Q118" s="1262"/>
      <c r="R118" s="1262"/>
      <c r="S118" s="1262"/>
      <c r="T118" s="1263"/>
      <c r="U118" s="19"/>
      <c r="V118" s="512" t="s">
        <v>989</v>
      </c>
      <c r="W118" s="19"/>
      <c r="X118" s="19"/>
      <c r="Y118" s="19"/>
      <c r="Z118"/>
      <c r="AA118" s="19"/>
    </row>
    <row r="119" spans="1:27" s="4" customFormat="1" ht="17.25" thickTop="1" thickBot="1">
      <c r="A119" s="1564"/>
      <c r="B119" s="1368" t="s">
        <v>999</v>
      </c>
      <c r="C119" s="1369">
        <f>IF(ISBLANK(B79),C79,B79*C79)+IF(ISBLANK(B80),C80,B80*C80)+IF(ISBLANK(B81),C81,B81*C81)+IF(ISBLANK(B82),C82,B82*C82)+IF(ISBLANK(B83),C83,B83*C83)+IF(ISBLANK(B84),C84,B84*C84)+IF(ISBLANK(B85),C85,B85*C85)+IF(ISBLANK(B86),C86,B86*C86)+IF(ISBLANK(B87),C87,B87*C87)+IF(ISBLANK(B88),C88,B88*C88)+IF(ISBLANK(B89),C89,B89*C89)+IF(ISBLANK(B90),C90,B90*C90)+IF(ISBLANK(B91),C91,B91*C91)+IF(ISBLANK(B92),C92,B92*C92)+IF(ISBLANK(B93),C93,B93*C93)+IF(ISBLANK(B94),C94,B94*C94)+IF(ISBLANK(B95),C95,B95*C95)+IF(ISBLANK(B96),C96,B96*C96)+IF(ISBLANK(B97),C97,B97*C97)+IF(ISBLANK(B98),C98,B98*C98)+IF(ISBLANK(B99),C99,B99*C99)+IF(ISBLANK(B100),C100,B100*C100)+IF(ISBLANK(B101),C101,B101*C101)+IF(ISBLANK(B102),C102,B102*C102)+IF(ISBLANK(B103),C103,B103*C103)+IF(ISBLANK(B104),C104,B104*C104)+IF(ISBLANK(B105),C105,B105*C105)+IF(ISBLANK(B106),C106,B106*C106)+IF(ISBLANK(B107),C107,B107*C107)+IF(ISBLANK(B108),C108,B108*C108)+IF(ISBLANK(B109),C109,B109*C109)+IF(ISBLANK(B110),C110,B110*C110)+IF(ISBLANK(B111),C111,B111*C111)+IF(ISBLANK(B112),C112,B112*C112)+IF(ISBLANK(B113),C113,B113*C113)+IF(ISBLANK(B114),C114,B114*C114)+IF(ISBLANK(B115),C115,B115*C115)+IF(ISBLANK(B116),C116,B116*C116)+IF(ISBLANK(B117),C117,B117*C117)+IF(ISBLANK(B118),C118,B118*C118)</f>
        <v>5.8000000000000007</v>
      </c>
      <c r="D119" s="1308" t="s">
        <v>5989</v>
      </c>
      <c r="E119" s="1308"/>
      <c r="F119" s="1308"/>
      <c r="G119" s="1370">
        <f>(G74*1000)/H76</f>
        <v>250</v>
      </c>
      <c r="H119" s="1311"/>
      <c r="I119" s="1311"/>
      <c r="J119" s="1311"/>
      <c r="K119" s="1565"/>
      <c r="L119" s="1347" t="str">
        <f>IF(ISBLANK(M119),"",LARGE(L75:L118,1)+1)</f>
        <v/>
      </c>
      <c r="M119" s="1262"/>
      <c r="N119" s="1262"/>
      <c r="O119" s="1262"/>
      <c r="P119" s="1262"/>
      <c r="Q119" s="1262"/>
      <c r="R119" s="1262"/>
      <c r="S119" s="1262"/>
      <c r="T119" s="1263"/>
      <c r="U119" s="19"/>
      <c r="V119" s="513" t="s">
        <v>1000</v>
      </c>
      <c r="W119" s="514" t="s">
        <v>988</v>
      </c>
      <c r="X119" s="513"/>
      <c r="Y119" s="513"/>
      <c r="Z119" s="513"/>
      <c r="AA119" s="19"/>
    </row>
    <row r="120" spans="1:27" s="4" customFormat="1" ht="19.5" thickTop="1">
      <c r="A120" s="1564"/>
      <c r="B120" s="1372"/>
      <c r="C120" s="1408"/>
      <c r="D120" s="1408"/>
      <c r="E120" s="1408"/>
      <c r="F120" s="1408"/>
      <c r="G120" s="1385"/>
      <c r="H120" s="1401" t="s">
        <v>5345</v>
      </c>
      <c r="I120" s="1402"/>
      <c r="J120" s="1403">
        <f>SUM(J79:J118)</f>
        <v>40</v>
      </c>
      <c r="K120" s="1565"/>
      <c r="L120" s="1347" t="str">
        <f>IF(ISBLANK(M120),"",LARGE(L75:L119,1)+1)</f>
        <v/>
      </c>
      <c r="M120" s="1262"/>
      <c r="N120" s="1262"/>
      <c r="O120" s="1262"/>
      <c r="P120" s="1262"/>
      <c r="Q120" s="1262"/>
      <c r="R120" s="1262"/>
      <c r="S120" s="1262"/>
      <c r="T120" s="1263"/>
      <c r="U120" s="19"/>
      <c r="V120" s="19"/>
      <c r="W120" s="19"/>
      <c r="X120" s="19"/>
      <c r="Y120" s="19"/>
      <c r="Z120" s="19"/>
      <c r="AA120" s="19"/>
    </row>
    <row r="121" spans="1:27" s="4" customFormat="1" ht="18.75">
      <c r="A121" s="1564"/>
      <c r="B121" s="1372"/>
      <c r="C121" s="1298"/>
      <c r="D121" s="1298"/>
      <c r="E121" s="1298"/>
      <c r="F121" s="1298"/>
      <c r="G121" s="1316"/>
      <c r="H121" s="1399" t="s">
        <v>5350</v>
      </c>
      <c r="I121" s="1400">
        <v>0.1</v>
      </c>
      <c r="J121" s="1404">
        <f>J120*I121</f>
        <v>4</v>
      </c>
      <c r="K121" s="1565"/>
      <c r="L121" s="1347" t="str">
        <f>IF(ISBLANK(M121),"",LARGE(L75:L120,1)+1)</f>
        <v/>
      </c>
      <c r="M121" s="1262"/>
      <c r="N121" s="1262"/>
      <c r="O121" s="1262"/>
      <c r="P121" s="1262"/>
      <c r="Q121" s="1262"/>
      <c r="R121" s="1262"/>
      <c r="S121" s="1262"/>
      <c r="T121" s="1263"/>
      <c r="U121" s="19"/>
      <c r="V121" s="19"/>
      <c r="W121" s="19"/>
      <c r="X121" s="19"/>
      <c r="Y121" s="19"/>
      <c r="Z121" s="19"/>
      <c r="AA121" s="19"/>
    </row>
    <row r="122" spans="1:27" s="4" customFormat="1" ht="19.5" thickBot="1">
      <c r="A122" s="1564"/>
      <c r="B122" s="1372"/>
      <c r="C122" s="1298"/>
      <c r="D122" s="1298"/>
      <c r="E122" s="1298"/>
      <c r="F122" s="1298"/>
      <c r="G122" s="1316"/>
      <c r="H122" s="1405" t="s">
        <v>5346</v>
      </c>
      <c r="I122" s="1406"/>
      <c r="J122" s="1407">
        <f>(J120+J121)</f>
        <v>44</v>
      </c>
      <c r="K122" s="1565"/>
      <c r="L122" s="1347" t="str">
        <f>IF(ISBLANK(M122),"",LARGE(L75:L121,1)+1)</f>
        <v/>
      </c>
      <c r="M122" s="1262"/>
      <c r="N122" s="1262"/>
      <c r="O122" s="1262"/>
      <c r="P122" s="1262"/>
      <c r="Q122" s="1262"/>
      <c r="R122" s="1262"/>
      <c r="S122" s="1262"/>
      <c r="T122" s="1263"/>
      <c r="U122" s="19"/>
      <c r="V122" s="19"/>
      <c r="W122" s="19"/>
      <c r="X122" s="19"/>
      <c r="Y122" s="19"/>
      <c r="Z122" s="19"/>
      <c r="AA122" s="19"/>
    </row>
    <row r="123" spans="1:27" s="4" customFormat="1" ht="18.75">
      <c r="A123" s="1564"/>
      <c r="B123" s="1496" t="s">
        <v>484</v>
      </c>
      <c r="C123" s="1324"/>
      <c r="D123" s="1325" t="s">
        <v>77</v>
      </c>
      <c r="E123" s="1325"/>
      <c r="F123" s="1325"/>
      <c r="G123" s="1324"/>
      <c r="H123" s="1326"/>
      <c r="I123" s="1386"/>
      <c r="J123" s="1386"/>
      <c r="K123" s="1565"/>
      <c r="L123" s="1347" t="str">
        <f>IF(ISBLANK(M123),"",LARGE(L75:L122,1)+1)</f>
        <v/>
      </c>
      <c r="M123" s="1262"/>
      <c r="N123" s="1262"/>
      <c r="O123" s="1262"/>
      <c r="P123" s="1262"/>
      <c r="Q123" s="1262"/>
      <c r="R123" s="1262"/>
      <c r="S123" s="1262"/>
      <c r="T123" s="1263"/>
      <c r="U123" s="19"/>
      <c r="V123" s="19"/>
      <c r="W123" s="19"/>
      <c r="X123" s="19"/>
      <c r="Y123" s="19"/>
      <c r="Z123" s="19"/>
      <c r="AA123" s="19"/>
    </row>
    <row r="124" spans="1:27" s="4" customFormat="1" ht="18.75">
      <c r="A124" s="1564"/>
      <c r="B124" s="1497"/>
      <c r="C124" s="1327"/>
      <c r="D124" s="1327"/>
      <c r="E124" s="1327"/>
      <c r="F124" s="1327"/>
      <c r="G124" s="1328"/>
      <c r="H124" s="1328"/>
      <c r="I124" s="1328"/>
      <c r="J124" s="1328"/>
      <c r="K124" s="1565"/>
      <c r="L124" s="1347" t="str">
        <f>IF(ISBLANK(M124),"",LARGE(L75:L123,1)+1)</f>
        <v/>
      </c>
      <c r="M124" s="1262"/>
      <c r="N124" s="1262"/>
      <c r="O124" s="1262"/>
      <c r="P124" s="1262"/>
      <c r="Q124" s="1262"/>
      <c r="R124" s="1262"/>
      <c r="S124" s="1262"/>
      <c r="T124" s="1263"/>
      <c r="U124" s="19"/>
      <c r="V124" s="19"/>
      <c r="W124" s="19"/>
      <c r="X124" s="19"/>
      <c r="Y124" s="19"/>
      <c r="Z124" s="19"/>
      <c r="AA124" s="19"/>
    </row>
    <row r="125" spans="1:27" s="4" customFormat="1" ht="15" customHeight="1">
      <c r="A125" s="1564"/>
      <c r="B125" s="1498" t="str">
        <f ca="1">CELL("nomfichier")</f>
        <v>E:\0-UPRT\1-UPRT.FR-SITE-WEB\ff-fiches-fabrications\ff-fiches-fabrication-maj-08-2020\[OK.ff-15-restauration-2.modèles.de.fiches.xlsx]fiches.1</v>
      </c>
      <c r="C125" s="1499"/>
      <c r="D125" s="1499"/>
      <c r="E125" s="1499"/>
      <c r="F125" s="1499"/>
      <c r="G125" s="1499"/>
      <c r="H125" s="1499"/>
      <c r="I125" s="1499"/>
      <c r="J125" s="1500"/>
      <c r="K125" s="1565"/>
      <c r="L125" s="1501" t="s">
        <v>4</v>
      </c>
      <c r="M125" s="1502"/>
      <c r="N125" s="1502"/>
      <c r="O125" s="1502"/>
      <c r="P125" s="1502"/>
      <c r="Q125" s="1502"/>
      <c r="R125" s="1502"/>
      <c r="S125" s="1502"/>
      <c r="T125" s="1503"/>
      <c r="U125" s="19"/>
      <c r="V125" s="19"/>
      <c r="W125" s="19"/>
      <c r="X125" s="19"/>
      <c r="Y125" s="19"/>
      <c r="Z125" s="19"/>
      <c r="AA125" s="19"/>
    </row>
    <row r="126" spans="1:27" s="4" customFormat="1" ht="15.75" thickBot="1">
      <c r="A126" s="1564"/>
      <c r="B126" s="1329">
        <v>12</v>
      </c>
      <c r="C126" s="1330">
        <v>12</v>
      </c>
      <c r="D126" s="1330">
        <v>40</v>
      </c>
      <c r="E126" s="1330">
        <v>12</v>
      </c>
      <c r="F126" s="1330">
        <v>12</v>
      </c>
      <c r="G126" s="1330">
        <v>12</v>
      </c>
      <c r="H126" s="1330">
        <v>12</v>
      </c>
      <c r="I126" s="1330">
        <v>12</v>
      </c>
      <c r="J126" s="1330">
        <v>12</v>
      </c>
      <c r="K126" s="1565"/>
      <c r="L126" s="1329">
        <v>12</v>
      </c>
      <c r="M126" s="1330">
        <v>12</v>
      </c>
      <c r="N126" s="1330">
        <v>40</v>
      </c>
      <c r="O126" s="1330">
        <v>12</v>
      </c>
      <c r="P126" s="1330">
        <v>12</v>
      </c>
      <c r="Q126" s="1330">
        <v>12</v>
      </c>
      <c r="R126" s="1330">
        <v>12</v>
      </c>
      <c r="S126" s="1330">
        <v>12</v>
      </c>
      <c r="T126" s="1379">
        <v>12</v>
      </c>
      <c r="U126" s="19"/>
      <c r="V126" s="19"/>
      <c r="W126" s="19"/>
      <c r="X126" s="19"/>
      <c r="Y126" s="19"/>
      <c r="Z126" s="19"/>
      <c r="AA126" s="19"/>
    </row>
    <row r="127" spans="1:27" s="4" customFormat="1">
      <c r="U127" s="19"/>
      <c r="V127" s="19"/>
      <c r="W127" s="19"/>
      <c r="X127" s="19"/>
      <c r="Y127" s="19"/>
      <c r="Z127" s="19"/>
      <c r="AA127" s="19"/>
    </row>
  </sheetData>
  <mergeCells count="80">
    <mergeCell ref="B3:H4"/>
    <mergeCell ref="L3:T4"/>
    <mergeCell ref="J6:J8"/>
    <mergeCell ref="L6:O7"/>
    <mergeCell ref="T6:T7"/>
    <mergeCell ref="V6:X8"/>
    <mergeCell ref="A7:A65"/>
    <mergeCell ref="K7:K65"/>
    <mergeCell ref="L8:T8"/>
    <mergeCell ref="B9:H9"/>
    <mergeCell ref="L9:T9"/>
    <mergeCell ref="V9:X10"/>
    <mergeCell ref="B10:H11"/>
    <mergeCell ref="V11:X11"/>
    <mergeCell ref="B12:H12"/>
    <mergeCell ref="V12:X12"/>
    <mergeCell ref="E13:F14"/>
    <mergeCell ref="G13:G14"/>
    <mergeCell ref="H13:H14"/>
    <mergeCell ref="V13:X13"/>
    <mergeCell ref="V14:X14"/>
    <mergeCell ref="I13:J13"/>
    <mergeCell ref="I14:J14"/>
    <mergeCell ref="V39:Y40"/>
    <mergeCell ref="V15:X15"/>
    <mergeCell ref="V16:X16"/>
    <mergeCell ref="V20:X21"/>
    <mergeCell ref="V22:X22"/>
    <mergeCell ref="V23:X24"/>
    <mergeCell ref="V25:X26"/>
    <mergeCell ref="V27:X28"/>
    <mergeCell ref="V31:Y33"/>
    <mergeCell ref="V34:Y35"/>
    <mergeCell ref="V36:Y37"/>
    <mergeCell ref="V38:Y38"/>
    <mergeCell ref="V41:Y41"/>
    <mergeCell ref="V42:Y43"/>
    <mergeCell ref="B62:B63"/>
    <mergeCell ref="B64:H64"/>
    <mergeCell ref="L64:T64"/>
    <mergeCell ref="L67:O68"/>
    <mergeCell ref="T67:T68"/>
    <mergeCell ref="V67:X69"/>
    <mergeCell ref="A68:A126"/>
    <mergeCell ref="K68:K126"/>
    <mergeCell ref="L69:T69"/>
    <mergeCell ref="B70:H70"/>
    <mergeCell ref="L70:T70"/>
    <mergeCell ref="V87:X88"/>
    <mergeCell ref="V70:X71"/>
    <mergeCell ref="B71:H72"/>
    <mergeCell ref="V72:X72"/>
    <mergeCell ref="B73:H73"/>
    <mergeCell ref="V73:X73"/>
    <mergeCell ref="E74:F75"/>
    <mergeCell ref="G74:G75"/>
    <mergeCell ref="H74:H75"/>
    <mergeCell ref="V74:X74"/>
    <mergeCell ref="V75:X75"/>
    <mergeCell ref="V76:X76"/>
    <mergeCell ref="V77:X77"/>
    <mergeCell ref="V81:X83"/>
    <mergeCell ref="V84:X84"/>
    <mergeCell ref="V85:X86"/>
    <mergeCell ref="V105:Y105"/>
    <mergeCell ref="V106:Y107"/>
    <mergeCell ref="B123:B124"/>
    <mergeCell ref="L125:T125"/>
    <mergeCell ref="V89:X90"/>
    <mergeCell ref="V94:Y96"/>
    <mergeCell ref="V97:Y99"/>
    <mergeCell ref="V100:Y101"/>
    <mergeCell ref="V102:Y102"/>
    <mergeCell ref="V103:Y104"/>
    <mergeCell ref="I74:J74"/>
    <mergeCell ref="I75:J75"/>
    <mergeCell ref="B125:J125"/>
    <mergeCell ref="B6:I8"/>
    <mergeCell ref="B67:I69"/>
    <mergeCell ref="J67:J6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1"/>
  <sheetViews>
    <sheetView showZeros="0" showWhiteSpace="0" zoomScaleNormal="100" zoomScalePageLayoutView="58" workbookViewId="0">
      <selection activeCell="AN8" sqref="AN8"/>
    </sheetView>
  </sheetViews>
  <sheetFormatPr baseColWidth="10" defaultRowHeight="15"/>
  <cols>
    <col min="1" max="1" width="3.7109375" style="34" customWidth="1"/>
    <col min="2" max="2" width="5.42578125" style="38" customWidth="1"/>
    <col min="3" max="3" width="29.85546875" style="38" customWidth="1"/>
    <col min="4" max="4" width="5.42578125" style="38" customWidth="1"/>
    <col min="5" max="5" width="35.5703125" style="38" customWidth="1"/>
    <col min="6" max="6" width="5.42578125" style="38" customWidth="1"/>
    <col min="7" max="7" width="33.28515625" style="38" customWidth="1"/>
    <col min="8" max="8" width="5.42578125" style="38" customWidth="1"/>
    <col min="9" max="9" width="32.28515625" style="38" customWidth="1"/>
    <col min="10" max="10" width="3.42578125" style="38" customWidth="1"/>
    <col min="11" max="11" width="4.140625" style="38" customWidth="1"/>
    <col min="12" max="12" width="5.42578125" style="38" customWidth="1"/>
    <col min="13" max="13" width="20.28515625" style="38" customWidth="1"/>
    <col min="14" max="14" width="5.42578125" style="38" customWidth="1"/>
    <col min="15" max="15" width="18.7109375" style="38" customWidth="1"/>
    <col min="16" max="16" width="5.42578125" style="38" customWidth="1"/>
    <col min="17" max="17" width="18.85546875" style="38" customWidth="1"/>
    <col min="18" max="18" width="5.42578125" style="38" customWidth="1"/>
    <col min="19" max="19" width="16.28515625" style="38" customWidth="1"/>
    <col min="20" max="20" width="2.85546875" style="38" customWidth="1"/>
    <col min="21" max="21" width="5.42578125" style="34" customWidth="1"/>
    <col min="22" max="22" width="4.7109375" style="34" customWidth="1"/>
    <col min="23" max="23" width="34.140625" style="34" customWidth="1"/>
    <col min="24" max="24" width="5.7109375" style="34" customWidth="1"/>
    <col min="25" max="25" width="25.7109375" style="34" customWidth="1"/>
    <col min="26" max="26" width="5.5703125" style="34" bestFit="1" customWidth="1"/>
    <col min="27" max="27" width="27.42578125" style="34" customWidth="1"/>
    <col min="28" max="28" width="5.5703125" style="34" bestFit="1" customWidth="1"/>
    <col min="29" max="29" width="36.7109375" style="34" customWidth="1"/>
    <col min="30" max="30" width="5.5703125" style="34" bestFit="1" customWidth="1"/>
    <col min="31" max="31" width="34" style="34" customWidth="1"/>
    <col min="32" max="32" width="5.5703125" style="34" bestFit="1" customWidth="1"/>
    <col min="33" max="33" width="25.7109375" style="34" customWidth="1"/>
    <col min="34" max="40" width="11.42578125" style="34"/>
    <col min="42" max="42" width="168.42578125" customWidth="1"/>
    <col min="43" max="43" width="11.42578125" style="34"/>
    <col min="44" max="44" width="4.7109375" style="30" customWidth="1"/>
    <col min="45" max="45" width="40.7109375" style="30" customWidth="1"/>
    <col min="46" max="46" width="12.7109375" style="30" customWidth="1"/>
    <col min="47" max="47" width="4.85546875" style="30" customWidth="1"/>
    <col min="48" max="48" width="4.7109375" style="30" customWidth="1"/>
    <col min="49" max="49" width="40.7109375" style="30" customWidth="1"/>
    <col min="50" max="50" width="12.7109375" style="30" customWidth="1"/>
    <col min="51" max="254" width="11.42578125" style="34"/>
    <col min="255" max="255" width="5.42578125" style="34" customWidth="1"/>
    <col min="256" max="256" width="43.5703125" style="34" customWidth="1"/>
    <col min="257" max="257" width="5.42578125" style="34" customWidth="1"/>
    <col min="258" max="258" width="43.5703125" style="34" customWidth="1"/>
    <col min="259" max="259" width="5.42578125" style="34" customWidth="1"/>
    <col min="260" max="260" width="43.5703125" style="34" customWidth="1"/>
    <col min="261" max="261" width="5.42578125" style="34" customWidth="1"/>
    <col min="262" max="262" width="43.5703125" style="34" customWidth="1"/>
    <col min="263" max="263" width="3.42578125" style="34" customWidth="1"/>
    <col min="264" max="264" width="13.7109375" style="34" customWidth="1"/>
    <col min="265" max="265" width="5.42578125" style="34" customWidth="1"/>
    <col min="266" max="266" width="43.5703125" style="34" customWidth="1"/>
    <col min="267" max="267" width="5.42578125" style="34" customWidth="1"/>
    <col min="268" max="268" width="43.5703125" style="34" customWidth="1"/>
    <col min="269" max="269" width="5.42578125" style="34" customWidth="1"/>
    <col min="270" max="270" width="43.5703125" style="34" customWidth="1"/>
    <col min="271" max="271" width="5.42578125" style="34" customWidth="1"/>
    <col min="272" max="272" width="43.5703125" style="34" customWidth="1"/>
    <col min="273" max="273" width="2.85546875" style="34" customWidth="1"/>
    <col min="274" max="510" width="11.42578125" style="34"/>
    <col min="511" max="511" width="5.42578125" style="34" customWidth="1"/>
    <col min="512" max="512" width="43.5703125" style="34" customWidth="1"/>
    <col min="513" max="513" width="5.42578125" style="34" customWidth="1"/>
    <col min="514" max="514" width="43.5703125" style="34" customWidth="1"/>
    <col min="515" max="515" width="5.42578125" style="34" customWidth="1"/>
    <col min="516" max="516" width="43.5703125" style="34" customWidth="1"/>
    <col min="517" max="517" width="5.42578125" style="34" customWidth="1"/>
    <col min="518" max="518" width="43.5703125" style="34" customWidth="1"/>
    <col min="519" max="519" width="3.42578125" style="34" customWidth="1"/>
    <col min="520" max="520" width="13.7109375" style="34" customWidth="1"/>
    <col min="521" max="521" width="5.42578125" style="34" customWidth="1"/>
    <col min="522" max="522" width="43.5703125" style="34" customWidth="1"/>
    <col min="523" max="523" width="5.42578125" style="34" customWidth="1"/>
    <col min="524" max="524" width="43.5703125" style="34" customWidth="1"/>
    <col min="525" max="525" width="5.42578125" style="34" customWidth="1"/>
    <col min="526" max="526" width="43.5703125" style="34" customWidth="1"/>
    <col min="527" max="527" width="5.42578125" style="34" customWidth="1"/>
    <col min="528" max="528" width="43.5703125" style="34" customWidth="1"/>
    <col min="529" max="529" width="2.85546875" style="34" customWidth="1"/>
    <col min="530" max="766" width="11.42578125" style="34"/>
    <col min="767" max="767" width="5.42578125" style="34" customWidth="1"/>
    <col min="768" max="768" width="43.5703125" style="34" customWidth="1"/>
    <col min="769" max="769" width="5.42578125" style="34" customWidth="1"/>
    <col min="770" max="770" width="43.5703125" style="34" customWidth="1"/>
    <col min="771" max="771" width="5.42578125" style="34" customWidth="1"/>
    <col min="772" max="772" width="43.5703125" style="34" customWidth="1"/>
    <col min="773" max="773" width="5.42578125" style="34" customWidth="1"/>
    <col min="774" max="774" width="43.5703125" style="34" customWidth="1"/>
    <col min="775" max="775" width="3.42578125" style="34" customWidth="1"/>
    <col min="776" max="776" width="13.7109375" style="34" customWidth="1"/>
    <col min="777" max="777" width="5.42578125" style="34" customWidth="1"/>
    <col min="778" max="778" width="43.5703125" style="34" customWidth="1"/>
    <col min="779" max="779" width="5.42578125" style="34" customWidth="1"/>
    <col min="780" max="780" width="43.5703125" style="34" customWidth="1"/>
    <col min="781" max="781" width="5.42578125" style="34" customWidth="1"/>
    <col min="782" max="782" width="43.5703125" style="34" customWidth="1"/>
    <col min="783" max="783" width="5.42578125" style="34" customWidth="1"/>
    <col min="784" max="784" width="43.5703125" style="34" customWidth="1"/>
    <col min="785" max="785" width="2.85546875" style="34" customWidth="1"/>
    <col min="786" max="1022" width="11.42578125" style="34"/>
    <col min="1023" max="1023" width="5.42578125" style="34" customWidth="1"/>
    <col min="1024" max="1024" width="43.5703125" style="34" customWidth="1"/>
    <col min="1025" max="1025" width="5.42578125" style="34" customWidth="1"/>
    <col min="1026" max="1026" width="43.5703125" style="34" customWidth="1"/>
    <col min="1027" max="1027" width="5.42578125" style="34" customWidth="1"/>
    <col min="1028" max="1028" width="43.5703125" style="34" customWidth="1"/>
    <col min="1029" max="1029" width="5.42578125" style="34" customWidth="1"/>
    <col min="1030" max="1030" width="43.5703125" style="34" customWidth="1"/>
    <col min="1031" max="1031" width="3.42578125" style="34" customWidth="1"/>
    <col min="1032" max="1032" width="13.7109375" style="34" customWidth="1"/>
    <col min="1033" max="1033" width="5.42578125" style="34" customWidth="1"/>
    <col min="1034" max="1034" width="43.5703125" style="34" customWidth="1"/>
    <col min="1035" max="1035" width="5.42578125" style="34" customWidth="1"/>
    <col min="1036" max="1036" width="43.5703125" style="34" customWidth="1"/>
    <col min="1037" max="1037" width="5.42578125" style="34" customWidth="1"/>
    <col min="1038" max="1038" width="43.5703125" style="34" customWidth="1"/>
    <col min="1039" max="1039" width="5.42578125" style="34" customWidth="1"/>
    <col min="1040" max="1040" width="43.5703125" style="34" customWidth="1"/>
    <col min="1041" max="1041" width="2.85546875" style="34" customWidth="1"/>
    <col min="1042" max="1278" width="11.42578125" style="34"/>
    <col min="1279" max="1279" width="5.42578125" style="34" customWidth="1"/>
    <col min="1280" max="1280" width="43.5703125" style="34" customWidth="1"/>
    <col min="1281" max="1281" width="5.42578125" style="34" customWidth="1"/>
    <col min="1282" max="1282" width="43.5703125" style="34" customWidth="1"/>
    <col min="1283" max="1283" width="5.42578125" style="34" customWidth="1"/>
    <col min="1284" max="1284" width="43.5703125" style="34" customWidth="1"/>
    <col min="1285" max="1285" width="5.42578125" style="34" customWidth="1"/>
    <col min="1286" max="1286" width="43.5703125" style="34" customWidth="1"/>
    <col min="1287" max="1287" width="3.42578125" style="34" customWidth="1"/>
    <col min="1288" max="1288" width="13.7109375" style="34" customWidth="1"/>
    <col min="1289" max="1289" width="5.42578125" style="34" customWidth="1"/>
    <col min="1290" max="1290" width="43.5703125" style="34" customWidth="1"/>
    <col min="1291" max="1291" width="5.42578125" style="34" customWidth="1"/>
    <col min="1292" max="1292" width="43.5703125" style="34" customWidth="1"/>
    <col min="1293" max="1293" width="5.42578125" style="34" customWidth="1"/>
    <col min="1294" max="1294" width="43.5703125" style="34" customWidth="1"/>
    <col min="1295" max="1295" width="5.42578125" style="34" customWidth="1"/>
    <col min="1296" max="1296" width="43.5703125" style="34" customWidth="1"/>
    <col min="1297" max="1297" width="2.85546875" style="34" customWidth="1"/>
    <col min="1298" max="1534" width="11.42578125" style="34"/>
    <col min="1535" max="1535" width="5.42578125" style="34" customWidth="1"/>
    <col min="1536" max="1536" width="43.5703125" style="34" customWidth="1"/>
    <col min="1537" max="1537" width="5.42578125" style="34" customWidth="1"/>
    <col min="1538" max="1538" width="43.5703125" style="34" customWidth="1"/>
    <col min="1539" max="1539" width="5.42578125" style="34" customWidth="1"/>
    <col min="1540" max="1540" width="43.5703125" style="34" customWidth="1"/>
    <col min="1541" max="1541" width="5.42578125" style="34" customWidth="1"/>
    <col min="1542" max="1542" width="43.5703125" style="34" customWidth="1"/>
    <col min="1543" max="1543" width="3.42578125" style="34" customWidth="1"/>
    <col min="1544" max="1544" width="13.7109375" style="34" customWidth="1"/>
    <col min="1545" max="1545" width="5.42578125" style="34" customWidth="1"/>
    <col min="1546" max="1546" width="43.5703125" style="34" customWidth="1"/>
    <col min="1547" max="1547" width="5.42578125" style="34" customWidth="1"/>
    <col min="1548" max="1548" width="43.5703125" style="34" customWidth="1"/>
    <col min="1549" max="1549" width="5.42578125" style="34" customWidth="1"/>
    <col min="1550" max="1550" width="43.5703125" style="34" customWidth="1"/>
    <col min="1551" max="1551" width="5.42578125" style="34" customWidth="1"/>
    <col min="1552" max="1552" width="43.5703125" style="34" customWidth="1"/>
    <col min="1553" max="1553" width="2.85546875" style="34" customWidth="1"/>
    <col min="1554" max="1790" width="11.42578125" style="34"/>
    <col min="1791" max="1791" width="5.42578125" style="34" customWidth="1"/>
    <col min="1792" max="1792" width="43.5703125" style="34" customWidth="1"/>
    <col min="1793" max="1793" width="5.42578125" style="34" customWidth="1"/>
    <col min="1794" max="1794" width="43.5703125" style="34" customWidth="1"/>
    <col min="1795" max="1795" width="5.42578125" style="34" customWidth="1"/>
    <col min="1796" max="1796" width="43.5703125" style="34" customWidth="1"/>
    <col min="1797" max="1797" width="5.42578125" style="34" customWidth="1"/>
    <col min="1798" max="1798" width="43.5703125" style="34" customWidth="1"/>
    <col min="1799" max="1799" width="3.42578125" style="34" customWidth="1"/>
    <col min="1800" max="1800" width="13.7109375" style="34" customWidth="1"/>
    <col min="1801" max="1801" width="5.42578125" style="34" customWidth="1"/>
    <col min="1802" max="1802" width="43.5703125" style="34" customWidth="1"/>
    <col min="1803" max="1803" width="5.42578125" style="34" customWidth="1"/>
    <col min="1804" max="1804" width="43.5703125" style="34" customWidth="1"/>
    <col min="1805" max="1805" width="5.42578125" style="34" customWidth="1"/>
    <col min="1806" max="1806" width="43.5703125" style="34" customWidth="1"/>
    <col min="1807" max="1807" width="5.42578125" style="34" customWidth="1"/>
    <col min="1808" max="1808" width="43.5703125" style="34" customWidth="1"/>
    <col min="1809" max="1809" width="2.85546875" style="34" customWidth="1"/>
    <col min="1810" max="2046" width="11.42578125" style="34"/>
    <col min="2047" max="2047" width="5.42578125" style="34" customWidth="1"/>
    <col min="2048" max="2048" width="43.5703125" style="34" customWidth="1"/>
    <col min="2049" max="2049" width="5.42578125" style="34" customWidth="1"/>
    <col min="2050" max="2050" width="43.5703125" style="34" customWidth="1"/>
    <col min="2051" max="2051" width="5.42578125" style="34" customWidth="1"/>
    <col min="2052" max="2052" width="43.5703125" style="34" customWidth="1"/>
    <col min="2053" max="2053" width="5.42578125" style="34" customWidth="1"/>
    <col min="2054" max="2054" width="43.5703125" style="34" customWidth="1"/>
    <col min="2055" max="2055" width="3.42578125" style="34" customWidth="1"/>
    <col min="2056" max="2056" width="13.7109375" style="34" customWidth="1"/>
    <col min="2057" max="2057" width="5.42578125" style="34" customWidth="1"/>
    <col min="2058" max="2058" width="43.5703125" style="34" customWidth="1"/>
    <col min="2059" max="2059" width="5.42578125" style="34" customWidth="1"/>
    <col min="2060" max="2060" width="43.5703125" style="34" customWidth="1"/>
    <col min="2061" max="2061" width="5.42578125" style="34" customWidth="1"/>
    <col min="2062" max="2062" width="43.5703125" style="34" customWidth="1"/>
    <col min="2063" max="2063" width="5.42578125" style="34" customWidth="1"/>
    <col min="2064" max="2064" width="43.5703125" style="34" customWidth="1"/>
    <col min="2065" max="2065" width="2.85546875" style="34" customWidth="1"/>
    <col min="2066" max="2302" width="11.42578125" style="34"/>
    <col min="2303" max="2303" width="5.42578125" style="34" customWidth="1"/>
    <col min="2304" max="2304" width="43.5703125" style="34" customWidth="1"/>
    <col min="2305" max="2305" width="5.42578125" style="34" customWidth="1"/>
    <col min="2306" max="2306" width="43.5703125" style="34" customWidth="1"/>
    <col min="2307" max="2307" width="5.42578125" style="34" customWidth="1"/>
    <col min="2308" max="2308" width="43.5703125" style="34" customWidth="1"/>
    <col min="2309" max="2309" width="5.42578125" style="34" customWidth="1"/>
    <col min="2310" max="2310" width="43.5703125" style="34" customWidth="1"/>
    <col min="2311" max="2311" width="3.42578125" style="34" customWidth="1"/>
    <col min="2312" max="2312" width="13.7109375" style="34" customWidth="1"/>
    <col min="2313" max="2313" width="5.42578125" style="34" customWidth="1"/>
    <col min="2314" max="2314" width="43.5703125" style="34" customWidth="1"/>
    <col min="2315" max="2315" width="5.42578125" style="34" customWidth="1"/>
    <col min="2316" max="2316" width="43.5703125" style="34" customWidth="1"/>
    <col min="2317" max="2317" width="5.42578125" style="34" customWidth="1"/>
    <col min="2318" max="2318" width="43.5703125" style="34" customWidth="1"/>
    <col min="2319" max="2319" width="5.42578125" style="34" customWidth="1"/>
    <col min="2320" max="2320" width="43.5703125" style="34" customWidth="1"/>
    <col min="2321" max="2321" width="2.85546875" style="34" customWidth="1"/>
    <col min="2322" max="2558" width="11.42578125" style="34"/>
    <col min="2559" max="2559" width="5.42578125" style="34" customWidth="1"/>
    <col min="2560" max="2560" width="43.5703125" style="34" customWidth="1"/>
    <col min="2561" max="2561" width="5.42578125" style="34" customWidth="1"/>
    <col min="2562" max="2562" width="43.5703125" style="34" customWidth="1"/>
    <col min="2563" max="2563" width="5.42578125" style="34" customWidth="1"/>
    <col min="2564" max="2564" width="43.5703125" style="34" customWidth="1"/>
    <col min="2565" max="2565" width="5.42578125" style="34" customWidth="1"/>
    <col min="2566" max="2566" width="43.5703125" style="34" customWidth="1"/>
    <col min="2567" max="2567" width="3.42578125" style="34" customWidth="1"/>
    <col min="2568" max="2568" width="13.7109375" style="34" customWidth="1"/>
    <col min="2569" max="2569" width="5.42578125" style="34" customWidth="1"/>
    <col min="2570" max="2570" width="43.5703125" style="34" customWidth="1"/>
    <col min="2571" max="2571" width="5.42578125" style="34" customWidth="1"/>
    <col min="2572" max="2572" width="43.5703125" style="34" customWidth="1"/>
    <col min="2573" max="2573" width="5.42578125" style="34" customWidth="1"/>
    <col min="2574" max="2574" width="43.5703125" style="34" customWidth="1"/>
    <col min="2575" max="2575" width="5.42578125" style="34" customWidth="1"/>
    <col min="2576" max="2576" width="43.5703125" style="34" customWidth="1"/>
    <col min="2577" max="2577" width="2.85546875" style="34" customWidth="1"/>
    <col min="2578" max="2814" width="11.42578125" style="34"/>
    <col min="2815" max="2815" width="5.42578125" style="34" customWidth="1"/>
    <col min="2816" max="2816" width="43.5703125" style="34" customWidth="1"/>
    <col min="2817" max="2817" width="5.42578125" style="34" customWidth="1"/>
    <col min="2818" max="2818" width="43.5703125" style="34" customWidth="1"/>
    <col min="2819" max="2819" width="5.42578125" style="34" customWidth="1"/>
    <col min="2820" max="2820" width="43.5703125" style="34" customWidth="1"/>
    <col min="2821" max="2821" width="5.42578125" style="34" customWidth="1"/>
    <col min="2822" max="2822" width="43.5703125" style="34" customWidth="1"/>
    <col min="2823" max="2823" width="3.42578125" style="34" customWidth="1"/>
    <col min="2824" max="2824" width="13.7109375" style="34" customWidth="1"/>
    <col min="2825" max="2825" width="5.42578125" style="34" customWidth="1"/>
    <col min="2826" max="2826" width="43.5703125" style="34" customWidth="1"/>
    <col min="2827" max="2827" width="5.42578125" style="34" customWidth="1"/>
    <col min="2828" max="2828" width="43.5703125" style="34" customWidth="1"/>
    <col min="2829" max="2829" width="5.42578125" style="34" customWidth="1"/>
    <col min="2830" max="2830" width="43.5703125" style="34" customWidth="1"/>
    <col min="2831" max="2831" width="5.42578125" style="34" customWidth="1"/>
    <col min="2832" max="2832" width="43.5703125" style="34" customWidth="1"/>
    <col min="2833" max="2833" width="2.85546875" style="34" customWidth="1"/>
    <col min="2834" max="3070" width="11.42578125" style="34"/>
    <col min="3071" max="3071" width="5.42578125" style="34" customWidth="1"/>
    <col min="3072" max="3072" width="43.5703125" style="34" customWidth="1"/>
    <col min="3073" max="3073" width="5.42578125" style="34" customWidth="1"/>
    <col min="3074" max="3074" width="43.5703125" style="34" customWidth="1"/>
    <col min="3075" max="3075" width="5.42578125" style="34" customWidth="1"/>
    <col min="3076" max="3076" width="43.5703125" style="34" customWidth="1"/>
    <col min="3077" max="3077" width="5.42578125" style="34" customWidth="1"/>
    <col min="3078" max="3078" width="43.5703125" style="34" customWidth="1"/>
    <col min="3079" max="3079" width="3.42578125" style="34" customWidth="1"/>
    <col min="3080" max="3080" width="13.7109375" style="34" customWidth="1"/>
    <col min="3081" max="3081" width="5.42578125" style="34" customWidth="1"/>
    <col min="3082" max="3082" width="43.5703125" style="34" customWidth="1"/>
    <col min="3083" max="3083" width="5.42578125" style="34" customWidth="1"/>
    <col min="3084" max="3084" width="43.5703125" style="34" customWidth="1"/>
    <col min="3085" max="3085" width="5.42578125" style="34" customWidth="1"/>
    <col min="3086" max="3086" width="43.5703125" style="34" customWidth="1"/>
    <col min="3087" max="3087" width="5.42578125" style="34" customWidth="1"/>
    <col min="3088" max="3088" width="43.5703125" style="34" customWidth="1"/>
    <col min="3089" max="3089" width="2.85546875" style="34" customWidth="1"/>
    <col min="3090" max="3326" width="11.42578125" style="34"/>
    <col min="3327" max="3327" width="5.42578125" style="34" customWidth="1"/>
    <col min="3328" max="3328" width="43.5703125" style="34" customWidth="1"/>
    <col min="3329" max="3329" width="5.42578125" style="34" customWidth="1"/>
    <col min="3330" max="3330" width="43.5703125" style="34" customWidth="1"/>
    <col min="3331" max="3331" width="5.42578125" style="34" customWidth="1"/>
    <col min="3332" max="3332" width="43.5703125" style="34" customWidth="1"/>
    <col min="3333" max="3333" width="5.42578125" style="34" customWidth="1"/>
    <col min="3334" max="3334" width="43.5703125" style="34" customWidth="1"/>
    <col min="3335" max="3335" width="3.42578125" style="34" customWidth="1"/>
    <col min="3336" max="3336" width="13.7109375" style="34" customWidth="1"/>
    <col min="3337" max="3337" width="5.42578125" style="34" customWidth="1"/>
    <col min="3338" max="3338" width="43.5703125" style="34" customWidth="1"/>
    <col min="3339" max="3339" width="5.42578125" style="34" customWidth="1"/>
    <col min="3340" max="3340" width="43.5703125" style="34" customWidth="1"/>
    <col min="3341" max="3341" width="5.42578125" style="34" customWidth="1"/>
    <col min="3342" max="3342" width="43.5703125" style="34" customWidth="1"/>
    <col min="3343" max="3343" width="5.42578125" style="34" customWidth="1"/>
    <col min="3344" max="3344" width="43.5703125" style="34" customWidth="1"/>
    <col min="3345" max="3345" width="2.85546875" style="34" customWidth="1"/>
    <col min="3346" max="3582" width="11.42578125" style="34"/>
    <col min="3583" max="3583" width="5.42578125" style="34" customWidth="1"/>
    <col min="3584" max="3584" width="43.5703125" style="34" customWidth="1"/>
    <col min="3585" max="3585" width="5.42578125" style="34" customWidth="1"/>
    <col min="3586" max="3586" width="43.5703125" style="34" customWidth="1"/>
    <col min="3587" max="3587" width="5.42578125" style="34" customWidth="1"/>
    <col min="3588" max="3588" width="43.5703125" style="34" customWidth="1"/>
    <col min="3589" max="3589" width="5.42578125" style="34" customWidth="1"/>
    <col min="3590" max="3590" width="43.5703125" style="34" customWidth="1"/>
    <col min="3591" max="3591" width="3.42578125" style="34" customWidth="1"/>
    <col min="3592" max="3592" width="13.7109375" style="34" customWidth="1"/>
    <col min="3593" max="3593" width="5.42578125" style="34" customWidth="1"/>
    <col min="3594" max="3594" width="43.5703125" style="34" customWidth="1"/>
    <col min="3595" max="3595" width="5.42578125" style="34" customWidth="1"/>
    <col min="3596" max="3596" width="43.5703125" style="34" customWidth="1"/>
    <col min="3597" max="3597" width="5.42578125" style="34" customWidth="1"/>
    <col min="3598" max="3598" width="43.5703125" style="34" customWidth="1"/>
    <col min="3599" max="3599" width="5.42578125" style="34" customWidth="1"/>
    <col min="3600" max="3600" width="43.5703125" style="34" customWidth="1"/>
    <col min="3601" max="3601" width="2.85546875" style="34" customWidth="1"/>
    <col min="3602" max="3838" width="11.42578125" style="34"/>
    <col min="3839" max="3839" width="5.42578125" style="34" customWidth="1"/>
    <col min="3840" max="3840" width="43.5703125" style="34" customWidth="1"/>
    <col min="3841" max="3841" width="5.42578125" style="34" customWidth="1"/>
    <col min="3842" max="3842" width="43.5703125" style="34" customWidth="1"/>
    <col min="3843" max="3843" width="5.42578125" style="34" customWidth="1"/>
    <col min="3844" max="3844" width="43.5703125" style="34" customWidth="1"/>
    <col min="3845" max="3845" width="5.42578125" style="34" customWidth="1"/>
    <col min="3846" max="3846" width="43.5703125" style="34" customWidth="1"/>
    <col min="3847" max="3847" width="3.42578125" style="34" customWidth="1"/>
    <col min="3848" max="3848" width="13.7109375" style="34" customWidth="1"/>
    <col min="3849" max="3849" width="5.42578125" style="34" customWidth="1"/>
    <col min="3850" max="3850" width="43.5703125" style="34" customWidth="1"/>
    <col min="3851" max="3851" width="5.42578125" style="34" customWidth="1"/>
    <col min="3852" max="3852" width="43.5703125" style="34" customWidth="1"/>
    <col min="3853" max="3853" width="5.42578125" style="34" customWidth="1"/>
    <col min="3854" max="3854" width="43.5703125" style="34" customWidth="1"/>
    <col min="3855" max="3855" width="5.42578125" style="34" customWidth="1"/>
    <col min="3856" max="3856" width="43.5703125" style="34" customWidth="1"/>
    <col min="3857" max="3857" width="2.85546875" style="34" customWidth="1"/>
    <col min="3858" max="4094" width="11.42578125" style="34"/>
    <col min="4095" max="4095" width="5.42578125" style="34" customWidth="1"/>
    <col min="4096" max="4096" width="43.5703125" style="34" customWidth="1"/>
    <col min="4097" max="4097" width="5.42578125" style="34" customWidth="1"/>
    <col min="4098" max="4098" width="43.5703125" style="34" customWidth="1"/>
    <col min="4099" max="4099" width="5.42578125" style="34" customWidth="1"/>
    <col min="4100" max="4100" width="43.5703125" style="34" customWidth="1"/>
    <col min="4101" max="4101" width="5.42578125" style="34" customWidth="1"/>
    <col min="4102" max="4102" width="43.5703125" style="34" customWidth="1"/>
    <col min="4103" max="4103" width="3.42578125" style="34" customWidth="1"/>
    <col min="4104" max="4104" width="13.7109375" style="34" customWidth="1"/>
    <col min="4105" max="4105" width="5.42578125" style="34" customWidth="1"/>
    <col min="4106" max="4106" width="43.5703125" style="34" customWidth="1"/>
    <col min="4107" max="4107" width="5.42578125" style="34" customWidth="1"/>
    <col min="4108" max="4108" width="43.5703125" style="34" customWidth="1"/>
    <col min="4109" max="4109" width="5.42578125" style="34" customWidth="1"/>
    <col min="4110" max="4110" width="43.5703125" style="34" customWidth="1"/>
    <col min="4111" max="4111" width="5.42578125" style="34" customWidth="1"/>
    <col min="4112" max="4112" width="43.5703125" style="34" customWidth="1"/>
    <col min="4113" max="4113" width="2.85546875" style="34" customWidth="1"/>
    <col min="4114" max="4350" width="11.42578125" style="34"/>
    <col min="4351" max="4351" width="5.42578125" style="34" customWidth="1"/>
    <col min="4352" max="4352" width="43.5703125" style="34" customWidth="1"/>
    <col min="4353" max="4353" width="5.42578125" style="34" customWidth="1"/>
    <col min="4354" max="4354" width="43.5703125" style="34" customWidth="1"/>
    <col min="4355" max="4355" width="5.42578125" style="34" customWidth="1"/>
    <col min="4356" max="4356" width="43.5703125" style="34" customWidth="1"/>
    <col min="4357" max="4357" width="5.42578125" style="34" customWidth="1"/>
    <col min="4358" max="4358" width="43.5703125" style="34" customWidth="1"/>
    <col min="4359" max="4359" width="3.42578125" style="34" customWidth="1"/>
    <col min="4360" max="4360" width="13.7109375" style="34" customWidth="1"/>
    <col min="4361" max="4361" width="5.42578125" style="34" customWidth="1"/>
    <col min="4362" max="4362" width="43.5703125" style="34" customWidth="1"/>
    <col min="4363" max="4363" width="5.42578125" style="34" customWidth="1"/>
    <col min="4364" max="4364" width="43.5703125" style="34" customWidth="1"/>
    <col min="4365" max="4365" width="5.42578125" style="34" customWidth="1"/>
    <col min="4366" max="4366" width="43.5703125" style="34" customWidth="1"/>
    <col min="4367" max="4367" width="5.42578125" style="34" customWidth="1"/>
    <col min="4368" max="4368" width="43.5703125" style="34" customWidth="1"/>
    <col min="4369" max="4369" width="2.85546875" style="34" customWidth="1"/>
    <col min="4370" max="4606" width="11.42578125" style="34"/>
    <col min="4607" max="4607" width="5.42578125" style="34" customWidth="1"/>
    <col min="4608" max="4608" width="43.5703125" style="34" customWidth="1"/>
    <col min="4609" max="4609" width="5.42578125" style="34" customWidth="1"/>
    <col min="4610" max="4610" width="43.5703125" style="34" customWidth="1"/>
    <col min="4611" max="4611" width="5.42578125" style="34" customWidth="1"/>
    <col min="4612" max="4612" width="43.5703125" style="34" customWidth="1"/>
    <col min="4613" max="4613" width="5.42578125" style="34" customWidth="1"/>
    <col min="4614" max="4614" width="43.5703125" style="34" customWidth="1"/>
    <col min="4615" max="4615" width="3.42578125" style="34" customWidth="1"/>
    <col min="4616" max="4616" width="13.7109375" style="34" customWidth="1"/>
    <col min="4617" max="4617" width="5.42578125" style="34" customWidth="1"/>
    <col min="4618" max="4618" width="43.5703125" style="34" customWidth="1"/>
    <col min="4619" max="4619" width="5.42578125" style="34" customWidth="1"/>
    <col min="4620" max="4620" width="43.5703125" style="34" customWidth="1"/>
    <col min="4621" max="4621" width="5.42578125" style="34" customWidth="1"/>
    <col min="4622" max="4622" width="43.5703125" style="34" customWidth="1"/>
    <col min="4623" max="4623" width="5.42578125" style="34" customWidth="1"/>
    <col min="4624" max="4624" width="43.5703125" style="34" customWidth="1"/>
    <col min="4625" max="4625" width="2.85546875" style="34" customWidth="1"/>
    <col min="4626" max="4862" width="11.42578125" style="34"/>
    <col min="4863" max="4863" width="5.42578125" style="34" customWidth="1"/>
    <col min="4864" max="4864" width="43.5703125" style="34" customWidth="1"/>
    <col min="4865" max="4865" width="5.42578125" style="34" customWidth="1"/>
    <col min="4866" max="4866" width="43.5703125" style="34" customWidth="1"/>
    <col min="4867" max="4867" width="5.42578125" style="34" customWidth="1"/>
    <col min="4868" max="4868" width="43.5703125" style="34" customWidth="1"/>
    <col min="4869" max="4869" width="5.42578125" style="34" customWidth="1"/>
    <col min="4870" max="4870" width="43.5703125" style="34" customWidth="1"/>
    <col min="4871" max="4871" width="3.42578125" style="34" customWidth="1"/>
    <col min="4872" max="4872" width="13.7109375" style="34" customWidth="1"/>
    <col min="4873" max="4873" width="5.42578125" style="34" customWidth="1"/>
    <col min="4874" max="4874" width="43.5703125" style="34" customWidth="1"/>
    <col min="4875" max="4875" width="5.42578125" style="34" customWidth="1"/>
    <col min="4876" max="4876" width="43.5703125" style="34" customWidth="1"/>
    <col min="4877" max="4877" width="5.42578125" style="34" customWidth="1"/>
    <col min="4878" max="4878" width="43.5703125" style="34" customWidth="1"/>
    <col min="4879" max="4879" width="5.42578125" style="34" customWidth="1"/>
    <col min="4880" max="4880" width="43.5703125" style="34" customWidth="1"/>
    <col min="4881" max="4881" width="2.85546875" style="34" customWidth="1"/>
    <col min="4882" max="5118" width="11.42578125" style="34"/>
    <col min="5119" max="5119" width="5.42578125" style="34" customWidth="1"/>
    <col min="5120" max="5120" width="43.5703125" style="34" customWidth="1"/>
    <col min="5121" max="5121" width="5.42578125" style="34" customWidth="1"/>
    <col min="5122" max="5122" width="43.5703125" style="34" customWidth="1"/>
    <col min="5123" max="5123" width="5.42578125" style="34" customWidth="1"/>
    <col min="5124" max="5124" width="43.5703125" style="34" customWidth="1"/>
    <col min="5125" max="5125" width="5.42578125" style="34" customWidth="1"/>
    <col min="5126" max="5126" width="43.5703125" style="34" customWidth="1"/>
    <col min="5127" max="5127" width="3.42578125" style="34" customWidth="1"/>
    <col min="5128" max="5128" width="13.7109375" style="34" customWidth="1"/>
    <col min="5129" max="5129" width="5.42578125" style="34" customWidth="1"/>
    <col min="5130" max="5130" width="43.5703125" style="34" customWidth="1"/>
    <col min="5131" max="5131" width="5.42578125" style="34" customWidth="1"/>
    <col min="5132" max="5132" width="43.5703125" style="34" customWidth="1"/>
    <col min="5133" max="5133" width="5.42578125" style="34" customWidth="1"/>
    <col min="5134" max="5134" width="43.5703125" style="34" customWidth="1"/>
    <col min="5135" max="5135" width="5.42578125" style="34" customWidth="1"/>
    <col min="5136" max="5136" width="43.5703125" style="34" customWidth="1"/>
    <col min="5137" max="5137" width="2.85546875" style="34" customWidth="1"/>
    <col min="5138" max="5374" width="11.42578125" style="34"/>
    <col min="5375" max="5375" width="5.42578125" style="34" customWidth="1"/>
    <col min="5376" max="5376" width="43.5703125" style="34" customWidth="1"/>
    <col min="5377" max="5377" width="5.42578125" style="34" customWidth="1"/>
    <col min="5378" max="5378" width="43.5703125" style="34" customWidth="1"/>
    <col min="5379" max="5379" width="5.42578125" style="34" customWidth="1"/>
    <col min="5380" max="5380" width="43.5703125" style="34" customWidth="1"/>
    <col min="5381" max="5381" width="5.42578125" style="34" customWidth="1"/>
    <col min="5382" max="5382" width="43.5703125" style="34" customWidth="1"/>
    <col min="5383" max="5383" width="3.42578125" style="34" customWidth="1"/>
    <col min="5384" max="5384" width="13.7109375" style="34" customWidth="1"/>
    <col min="5385" max="5385" width="5.42578125" style="34" customWidth="1"/>
    <col min="5386" max="5386" width="43.5703125" style="34" customWidth="1"/>
    <col min="5387" max="5387" width="5.42578125" style="34" customWidth="1"/>
    <col min="5388" max="5388" width="43.5703125" style="34" customWidth="1"/>
    <col min="5389" max="5389" width="5.42578125" style="34" customWidth="1"/>
    <col min="5390" max="5390" width="43.5703125" style="34" customWidth="1"/>
    <col min="5391" max="5391" width="5.42578125" style="34" customWidth="1"/>
    <col min="5392" max="5392" width="43.5703125" style="34" customWidth="1"/>
    <col min="5393" max="5393" width="2.85546875" style="34" customWidth="1"/>
    <col min="5394" max="5630" width="11.42578125" style="34"/>
    <col min="5631" max="5631" width="5.42578125" style="34" customWidth="1"/>
    <col min="5632" max="5632" width="43.5703125" style="34" customWidth="1"/>
    <col min="5633" max="5633" width="5.42578125" style="34" customWidth="1"/>
    <col min="5634" max="5634" width="43.5703125" style="34" customWidth="1"/>
    <col min="5635" max="5635" width="5.42578125" style="34" customWidth="1"/>
    <col min="5636" max="5636" width="43.5703125" style="34" customWidth="1"/>
    <col min="5637" max="5637" width="5.42578125" style="34" customWidth="1"/>
    <col min="5638" max="5638" width="43.5703125" style="34" customWidth="1"/>
    <col min="5639" max="5639" width="3.42578125" style="34" customWidth="1"/>
    <col min="5640" max="5640" width="13.7109375" style="34" customWidth="1"/>
    <col min="5641" max="5641" width="5.42578125" style="34" customWidth="1"/>
    <col min="5642" max="5642" width="43.5703125" style="34" customWidth="1"/>
    <col min="5643" max="5643" width="5.42578125" style="34" customWidth="1"/>
    <col min="5644" max="5644" width="43.5703125" style="34" customWidth="1"/>
    <col min="5645" max="5645" width="5.42578125" style="34" customWidth="1"/>
    <col min="5646" max="5646" width="43.5703125" style="34" customWidth="1"/>
    <col min="5647" max="5647" width="5.42578125" style="34" customWidth="1"/>
    <col min="5648" max="5648" width="43.5703125" style="34" customWidth="1"/>
    <col min="5649" max="5649" width="2.85546875" style="34" customWidth="1"/>
    <col min="5650" max="5886" width="11.42578125" style="34"/>
    <col min="5887" max="5887" width="5.42578125" style="34" customWidth="1"/>
    <col min="5888" max="5888" width="43.5703125" style="34" customWidth="1"/>
    <col min="5889" max="5889" width="5.42578125" style="34" customWidth="1"/>
    <col min="5890" max="5890" width="43.5703125" style="34" customWidth="1"/>
    <col min="5891" max="5891" width="5.42578125" style="34" customWidth="1"/>
    <col min="5892" max="5892" width="43.5703125" style="34" customWidth="1"/>
    <col min="5893" max="5893" width="5.42578125" style="34" customWidth="1"/>
    <col min="5894" max="5894" width="43.5703125" style="34" customWidth="1"/>
    <col min="5895" max="5895" width="3.42578125" style="34" customWidth="1"/>
    <col min="5896" max="5896" width="13.7109375" style="34" customWidth="1"/>
    <col min="5897" max="5897" width="5.42578125" style="34" customWidth="1"/>
    <col min="5898" max="5898" width="43.5703125" style="34" customWidth="1"/>
    <col min="5899" max="5899" width="5.42578125" style="34" customWidth="1"/>
    <col min="5900" max="5900" width="43.5703125" style="34" customWidth="1"/>
    <col min="5901" max="5901" width="5.42578125" style="34" customWidth="1"/>
    <col min="5902" max="5902" width="43.5703125" style="34" customWidth="1"/>
    <col min="5903" max="5903" width="5.42578125" style="34" customWidth="1"/>
    <col min="5904" max="5904" width="43.5703125" style="34" customWidth="1"/>
    <col min="5905" max="5905" width="2.85546875" style="34" customWidth="1"/>
    <col min="5906" max="6142" width="11.42578125" style="34"/>
    <col min="6143" max="6143" width="5.42578125" style="34" customWidth="1"/>
    <col min="6144" max="6144" width="43.5703125" style="34" customWidth="1"/>
    <col min="6145" max="6145" width="5.42578125" style="34" customWidth="1"/>
    <col min="6146" max="6146" width="43.5703125" style="34" customWidth="1"/>
    <col min="6147" max="6147" width="5.42578125" style="34" customWidth="1"/>
    <col min="6148" max="6148" width="43.5703125" style="34" customWidth="1"/>
    <col min="6149" max="6149" width="5.42578125" style="34" customWidth="1"/>
    <col min="6150" max="6150" width="43.5703125" style="34" customWidth="1"/>
    <col min="6151" max="6151" width="3.42578125" style="34" customWidth="1"/>
    <col min="6152" max="6152" width="13.7109375" style="34" customWidth="1"/>
    <col min="6153" max="6153" width="5.42578125" style="34" customWidth="1"/>
    <col min="6154" max="6154" width="43.5703125" style="34" customWidth="1"/>
    <col min="6155" max="6155" width="5.42578125" style="34" customWidth="1"/>
    <col min="6156" max="6156" width="43.5703125" style="34" customWidth="1"/>
    <col min="6157" max="6157" width="5.42578125" style="34" customWidth="1"/>
    <col min="6158" max="6158" width="43.5703125" style="34" customWidth="1"/>
    <col min="6159" max="6159" width="5.42578125" style="34" customWidth="1"/>
    <col min="6160" max="6160" width="43.5703125" style="34" customWidth="1"/>
    <col min="6161" max="6161" width="2.85546875" style="34" customWidth="1"/>
    <col min="6162" max="6398" width="11.42578125" style="34"/>
    <col min="6399" max="6399" width="5.42578125" style="34" customWidth="1"/>
    <col min="6400" max="6400" width="43.5703125" style="34" customWidth="1"/>
    <col min="6401" max="6401" width="5.42578125" style="34" customWidth="1"/>
    <col min="6402" max="6402" width="43.5703125" style="34" customWidth="1"/>
    <col min="6403" max="6403" width="5.42578125" style="34" customWidth="1"/>
    <col min="6404" max="6404" width="43.5703125" style="34" customWidth="1"/>
    <col min="6405" max="6405" width="5.42578125" style="34" customWidth="1"/>
    <col min="6406" max="6406" width="43.5703125" style="34" customWidth="1"/>
    <col min="6407" max="6407" width="3.42578125" style="34" customWidth="1"/>
    <col min="6408" max="6408" width="13.7109375" style="34" customWidth="1"/>
    <col min="6409" max="6409" width="5.42578125" style="34" customWidth="1"/>
    <col min="6410" max="6410" width="43.5703125" style="34" customWidth="1"/>
    <col min="6411" max="6411" width="5.42578125" style="34" customWidth="1"/>
    <col min="6412" max="6412" width="43.5703125" style="34" customWidth="1"/>
    <col min="6413" max="6413" width="5.42578125" style="34" customWidth="1"/>
    <col min="6414" max="6414" width="43.5703125" style="34" customWidth="1"/>
    <col min="6415" max="6415" width="5.42578125" style="34" customWidth="1"/>
    <col min="6416" max="6416" width="43.5703125" style="34" customWidth="1"/>
    <col min="6417" max="6417" width="2.85546875" style="34" customWidth="1"/>
    <col min="6418" max="6654" width="11.42578125" style="34"/>
    <col min="6655" max="6655" width="5.42578125" style="34" customWidth="1"/>
    <col min="6656" max="6656" width="43.5703125" style="34" customWidth="1"/>
    <col min="6657" max="6657" width="5.42578125" style="34" customWidth="1"/>
    <col min="6658" max="6658" width="43.5703125" style="34" customWidth="1"/>
    <col min="6659" max="6659" width="5.42578125" style="34" customWidth="1"/>
    <col min="6660" max="6660" width="43.5703125" style="34" customWidth="1"/>
    <col min="6661" max="6661" width="5.42578125" style="34" customWidth="1"/>
    <col min="6662" max="6662" width="43.5703125" style="34" customWidth="1"/>
    <col min="6663" max="6663" width="3.42578125" style="34" customWidth="1"/>
    <col min="6664" max="6664" width="13.7109375" style="34" customWidth="1"/>
    <col min="6665" max="6665" width="5.42578125" style="34" customWidth="1"/>
    <col min="6666" max="6666" width="43.5703125" style="34" customWidth="1"/>
    <col min="6667" max="6667" width="5.42578125" style="34" customWidth="1"/>
    <col min="6668" max="6668" width="43.5703125" style="34" customWidth="1"/>
    <col min="6669" max="6669" width="5.42578125" style="34" customWidth="1"/>
    <col min="6670" max="6670" width="43.5703125" style="34" customWidth="1"/>
    <col min="6671" max="6671" width="5.42578125" style="34" customWidth="1"/>
    <col min="6672" max="6672" width="43.5703125" style="34" customWidth="1"/>
    <col min="6673" max="6673" width="2.85546875" style="34" customWidth="1"/>
    <col min="6674" max="6910" width="11.42578125" style="34"/>
    <col min="6911" max="6911" width="5.42578125" style="34" customWidth="1"/>
    <col min="6912" max="6912" width="43.5703125" style="34" customWidth="1"/>
    <col min="6913" max="6913" width="5.42578125" style="34" customWidth="1"/>
    <col min="6914" max="6914" width="43.5703125" style="34" customWidth="1"/>
    <col min="6915" max="6915" width="5.42578125" style="34" customWidth="1"/>
    <col min="6916" max="6916" width="43.5703125" style="34" customWidth="1"/>
    <col min="6917" max="6917" width="5.42578125" style="34" customWidth="1"/>
    <col min="6918" max="6918" width="43.5703125" style="34" customWidth="1"/>
    <col min="6919" max="6919" width="3.42578125" style="34" customWidth="1"/>
    <col min="6920" max="6920" width="13.7109375" style="34" customWidth="1"/>
    <col min="6921" max="6921" width="5.42578125" style="34" customWidth="1"/>
    <col min="6922" max="6922" width="43.5703125" style="34" customWidth="1"/>
    <col min="6923" max="6923" width="5.42578125" style="34" customWidth="1"/>
    <col min="6924" max="6924" width="43.5703125" style="34" customWidth="1"/>
    <col min="6925" max="6925" width="5.42578125" style="34" customWidth="1"/>
    <col min="6926" max="6926" width="43.5703125" style="34" customWidth="1"/>
    <col min="6927" max="6927" width="5.42578125" style="34" customWidth="1"/>
    <col min="6928" max="6928" width="43.5703125" style="34" customWidth="1"/>
    <col min="6929" max="6929" width="2.85546875" style="34" customWidth="1"/>
    <col min="6930" max="7166" width="11.42578125" style="34"/>
    <col min="7167" max="7167" width="5.42578125" style="34" customWidth="1"/>
    <col min="7168" max="7168" width="43.5703125" style="34" customWidth="1"/>
    <col min="7169" max="7169" width="5.42578125" style="34" customWidth="1"/>
    <col min="7170" max="7170" width="43.5703125" style="34" customWidth="1"/>
    <col min="7171" max="7171" width="5.42578125" style="34" customWidth="1"/>
    <col min="7172" max="7172" width="43.5703125" style="34" customWidth="1"/>
    <col min="7173" max="7173" width="5.42578125" style="34" customWidth="1"/>
    <col min="7174" max="7174" width="43.5703125" style="34" customWidth="1"/>
    <col min="7175" max="7175" width="3.42578125" style="34" customWidth="1"/>
    <col min="7176" max="7176" width="13.7109375" style="34" customWidth="1"/>
    <col min="7177" max="7177" width="5.42578125" style="34" customWidth="1"/>
    <col min="7178" max="7178" width="43.5703125" style="34" customWidth="1"/>
    <col min="7179" max="7179" width="5.42578125" style="34" customWidth="1"/>
    <col min="7180" max="7180" width="43.5703125" style="34" customWidth="1"/>
    <col min="7181" max="7181" width="5.42578125" style="34" customWidth="1"/>
    <col min="7182" max="7182" width="43.5703125" style="34" customWidth="1"/>
    <col min="7183" max="7183" width="5.42578125" style="34" customWidth="1"/>
    <col min="7184" max="7184" width="43.5703125" style="34" customWidth="1"/>
    <col min="7185" max="7185" width="2.85546875" style="34" customWidth="1"/>
    <col min="7186" max="7422" width="11.42578125" style="34"/>
    <col min="7423" max="7423" width="5.42578125" style="34" customWidth="1"/>
    <col min="7424" max="7424" width="43.5703125" style="34" customWidth="1"/>
    <col min="7425" max="7425" width="5.42578125" style="34" customWidth="1"/>
    <col min="7426" max="7426" width="43.5703125" style="34" customWidth="1"/>
    <col min="7427" max="7427" width="5.42578125" style="34" customWidth="1"/>
    <col min="7428" max="7428" width="43.5703125" style="34" customWidth="1"/>
    <col min="7429" max="7429" width="5.42578125" style="34" customWidth="1"/>
    <col min="7430" max="7430" width="43.5703125" style="34" customWidth="1"/>
    <col min="7431" max="7431" width="3.42578125" style="34" customWidth="1"/>
    <col min="7432" max="7432" width="13.7109375" style="34" customWidth="1"/>
    <col min="7433" max="7433" width="5.42578125" style="34" customWidth="1"/>
    <col min="7434" max="7434" width="43.5703125" style="34" customWidth="1"/>
    <col min="7435" max="7435" width="5.42578125" style="34" customWidth="1"/>
    <col min="7436" max="7436" width="43.5703125" style="34" customWidth="1"/>
    <col min="7437" max="7437" width="5.42578125" style="34" customWidth="1"/>
    <col min="7438" max="7438" width="43.5703125" style="34" customWidth="1"/>
    <col min="7439" max="7439" width="5.42578125" style="34" customWidth="1"/>
    <col min="7440" max="7440" width="43.5703125" style="34" customWidth="1"/>
    <col min="7441" max="7441" width="2.85546875" style="34" customWidth="1"/>
    <col min="7442" max="7678" width="11.42578125" style="34"/>
    <col min="7679" max="7679" width="5.42578125" style="34" customWidth="1"/>
    <col min="7680" max="7680" width="43.5703125" style="34" customWidth="1"/>
    <col min="7681" max="7681" width="5.42578125" style="34" customWidth="1"/>
    <col min="7682" max="7682" width="43.5703125" style="34" customWidth="1"/>
    <col min="7683" max="7683" width="5.42578125" style="34" customWidth="1"/>
    <col min="7684" max="7684" width="43.5703125" style="34" customWidth="1"/>
    <col min="7685" max="7685" width="5.42578125" style="34" customWidth="1"/>
    <col min="7686" max="7686" width="43.5703125" style="34" customWidth="1"/>
    <col min="7687" max="7687" width="3.42578125" style="34" customWidth="1"/>
    <col min="7688" max="7688" width="13.7109375" style="34" customWidth="1"/>
    <col min="7689" max="7689" width="5.42578125" style="34" customWidth="1"/>
    <col min="7690" max="7690" width="43.5703125" style="34" customWidth="1"/>
    <col min="7691" max="7691" width="5.42578125" style="34" customWidth="1"/>
    <col min="7692" max="7692" width="43.5703125" style="34" customWidth="1"/>
    <col min="7693" max="7693" width="5.42578125" style="34" customWidth="1"/>
    <col min="7694" max="7694" width="43.5703125" style="34" customWidth="1"/>
    <col min="7695" max="7695" width="5.42578125" style="34" customWidth="1"/>
    <col min="7696" max="7696" width="43.5703125" style="34" customWidth="1"/>
    <col min="7697" max="7697" width="2.85546875" style="34" customWidth="1"/>
    <col min="7698" max="7934" width="11.42578125" style="34"/>
    <col min="7935" max="7935" width="5.42578125" style="34" customWidth="1"/>
    <col min="7936" max="7936" width="43.5703125" style="34" customWidth="1"/>
    <col min="7937" max="7937" width="5.42578125" style="34" customWidth="1"/>
    <col min="7938" max="7938" width="43.5703125" style="34" customWidth="1"/>
    <col min="7939" max="7939" width="5.42578125" style="34" customWidth="1"/>
    <col min="7940" max="7940" width="43.5703125" style="34" customWidth="1"/>
    <col min="7941" max="7941" width="5.42578125" style="34" customWidth="1"/>
    <col min="7942" max="7942" width="43.5703125" style="34" customWidth="1"/>
    <col min="7943" max="7943" width="3.42578125" style="34" customWidth="1"/>
    <col min="7944" max="7944" width="13.7109375" style="34" customWidth="1"/>
    <col min="7945" max="7945" width="5.42578125" style="34" customWidth="1"/>
    <col min="7946" max="7946" width="43.5703125" style="34" customWidth="1"/>
    <col min="7947" max="7947" width="5.42578125" style="34" customWidth="1"/>
    <col min="7948" max="7948" width="43.5703125" style="34" customWidth="1"/>
    <col min="7949" max="7949" width="5.42578125" style="34" customWidth="1"/>
    <col min="7950" max="7950" width="43.5703125" style="34" customWidth="1"/>
    <col min="7951" max="7951" width="5.42578125" style="34" customWidth="1"/>
    <col min="7952" max="7952" width="43.5703125" style="34" customWidth="1"/>
    <col min="7953" max="7953" width="2.85546875" style="34" customWidth="1"/>
    <col min="7954" max="8190" width="11.42578125" style="34"/>
    <col min="8191" max="8191" width="5.42578125" style="34" customWidth="1"/>
    <col min="8192" max="8192" width="43.5703125" style="34" customWidth="1"/>
    <col min="8193" max="8193" width="5.42578125" style="34" customWidth="1"/>
    <col min="8194" max="8194" width="43.5703125" style="34" customWidth="1"/>
    <col min="8195" max="8195" width="5.42578125" style="34" customWidth="1"/>
    <col min="8196" max="8196" width="43.5703125" style="34" customWidth="1"/>
    <col min="8197" max="8197" width="5.42578125" style="34" customWidth="1"/>
    <col min="8198" max="8198" width="43.5703125" style="34" customWidth="1"/>
    <col min="8199" max="8199" width="3.42578125" style="34" customWidth="1"/>
    <col min="8200" max="8200" width="13.7109375" style="34" customWidth="1"/>
    <col min="8201" max="8201" width="5.42578125" style="34" customWidth="1"/>
    <col min="8202" max="8202" width="43.5703125" style="34" customWidth="1"/>
    <col min="8203" max="8203" width="5.42578125" style="34" customWidth="1"/>
    <col min="8204" max="8204" width="43.5703125" style="34" customWidth="1"/>
    <col min="8205" max="8205" width="5.42578125" style="34" customWidth="1"/>
    <col min="8206" max="8206" width="43.5703125" style="34" customWidth="1"/>
    <col min="8207" max="8207" width="5.42578125" style="34" customWidth="1"/>
    <col min="8208" max="8208" width="43.5703125" style="34" customWidth="1"/>
    <col min="8209" max="8209" width="2.85546875" style="34" customWidth="1"/>
    <col min="8210" max="8446" width="11.42578125" style="34"/>
    <col min="8447" max="8447" width="5.42578125" style="34" customWidth="1"/>
    <col min="8448" max="8448" width="43.5703125" style="34" customWidth="1"/>
    <col min="8449" max="8449" width="5.42578125" style="34" customWidth="1"/>
    <col min="8450" max="8450" width="43.5703125" style="34" customWidth="1"/>
    <col min="8451" max="8451" width="5.42578125" style="34" customWidth="1"/>
    <col min="8452" max="8452" width="43.5703125" style="34" customWidth="1"/>
    <col min="8453" max="8453" width="5.42578125" style="34" customWidth="1"/>
    <col min="8454" max="8454" width="43.5703125" style="34" customWidth="1"/>
    <col min="8455" max="8455" width="3.42578125" style="34" customWidth="1"/>
    <col min="8456" max="8456" width="13.7109375" style="34" customWidth="1"/>
    <col min="8457" max="8457" width="5.42578125" style="34" customWidth="1"/>
    <col min="8458" max="8458" width="43.5703125" style="34" customWidth="1"/>
    <col min="8459" max="8459" width="5.42578125" style="34" customWidth="1"/>
    <col min="8460" max="8460" width="43.5703125" style="34" customWidth="1"/>
    <col min="8461" max="8461" width="5.42578125" style="34" customWidth="1"/>
    <col min="8462" max="8462" width="43.5703125" style="34" customWidth="1"/>
    <col min="8463" max="8463" width="5.42578125" style="34" customWidth="1"/>
    <col min="8464" max="8464" width="43.5703125" style="34" customWidth="1"/>
    <col min="8465" max="8465" width="2.85546875" style="34" customWidth="1"/>
    <col min="8466" max="8702" width="11.42578125" style="34"/>
    <col min="8703" max="8703" width="5.42578125" style="34" customWidth="1"/>
    <col min="8704" max="8704" width="43.5703125" style="34" customWidth="1"/>
    <col min="8705" max="8705" width="5.42578125" style="34" customWidth="1"/>
    <col min="8706" max="8706" width="43.5703125" style="34" customWidth="1"/>
    <col min="8707" max="8707" width="5.42578125" style="34" customWidth="1"/>
    <col min="8708" max="8708" width="43.5703125" style="34" customWidth="1"/>
    <col min="8709" max="8709" width="5.42578125" style="34" customWidth="1"/>
    <col min="8710" max="8710" width="43.5703125" style="34" customWidth="1"/>
    <col min="8711" max="8711" width="3.42578125" style="34" customWidth="1"/>
    <col min="8712" max="8712" width="13.7109375" style="34" customWidth="1"/>
    <col min="8713" max="8713" width="5.42578125" style="34" customWidth="1"/>
    <col min="8714" max="8714" width="43.5703125" style="34" customWidth="1"/>
    <col min="8715" max="8715" width="5.42578125" style="34" customWidth="1"/>
    <col min="8716" max="8716" width="43.5703125" style="34" customWidth="1"/>
    <col min="8717" max="8717" width="5.42578125" style="34" customWidth="1"/>
    <col min="8718" max="8718" width="43.5703125" style="34" customWidth="1"/>
    <col min="8719" max="8719" width="5.42578125" style="34" customWidth="1"/>
    <col min="8720" max="8720" width="43.5703125" style="34" customWidth="1"/>
    <col min="8721" max="8721" width="2.85546875" style="34" customWidth="1"/>
    <col min="8722" max="8958" width="11.42578125" style="34"/>
    <col min="8959" max="8959" width="5.42578125" style="34" customWidth="1"/>
    <col min="8960" max="8960" width="43.5703125" style="34" customWidth="1"/>
    <col min="8961" max="8961" width="5.42578125" style="34" customWidth="1"/>
    <col min="8962" max="8962" width="43.5703125" style="34" customWidth="1"/>
    <col min="8963" max="8963" width="5.42578125" style="34" customWidth="1"/>
    <col min="8964" max="8964" width="43.5703125" style="34" customWidth="1"/>
    <col min="8965" max="8965" width="5.42578125" style="34" customWidth="1"/>
    <col min="8966" max="8966" width="43.5703125" style="34" customWidth="1"/>
    <col min="8967" max="8967" width="3.42578125" style="34" customWidth="1"/>
    <col min="8968" max="8968" width="13.7109375" style="34" customWidth="1"/>
    <col min="8969" max="8969" width="5.42578125" style="34" customWidth="1"/>
    <col min="8970" max="8970" width="43.5703125" style="34" customWidth="1"/>
    <col min="8971" max="8971" width="5.42578125" style="34" customWidth="1"/>
    <col min="8972" max="8972" width="43.5703125" style="34" customWidth="1"/>
    <col min="8973" max="8973" width="5.42578125" style="34" customWidth="1"/>
    <col min="8974" max="8974" width="43.5703125" style="34" customWidth="1"/>
    <col min="8975" max="8975" width="5.42578125" style="34" customWidth="1"/>
    <col min="8976" max="8976" width="43.5703125" style="34" customWidth="1"/>
    <col min="8977" max="8977" width="2.85546875" style="34" customWidth="1"/>
    <col min="8978" max="9214" width="11.42578125" style="34"/>
    <col min="9215" max="9215" width="5.42578125" style="34" customWidth="1"/>
    <col min="9216" max="9216" width="43.5703125" style="34" customWidth="1"/>
    <col min="9217" max="9217" width="5.42578125" style="34" customWidth="1"/>
    <col min="9218" max="9218" width="43.5703125" style="34" customWidth="1"/>
    <col min="9219" max="9219" width="5.42578125" style="34" customWidth="1"/>
    <col min="9220" max="9220" width="43.5703125" style="34" customWidth="1"/>
    <col min="9221" max="9221" width="5.42578125" style="34" customWidth="1"/>
    <col min="9222" max="9222" width="43.5703125" style="34" customWidth="1"/>
    <col min="9223" max="9223" width="3.42578125" style="34" customWidth="1"/>
    <col min="9224" max="9224" width="13.7109375" style="34" customWidth="1"/>
    <col min="9225" max="9225" width="5.42578125" style="34" customWidth="1"/>
    <col min="9226" max="9226" width="43.5703125" style="34" customWidth="1"/>
    <col min="9227" max="9227" width="5.42578125" style="34" customWidth="1"/>
    <col min="9228" max="9228" width="43.5703125" style="34" customWidth="1"/>
    <col min="9229" max="9229" width="5.42578125" style="34" customWidth="1"/>
    <col min="9230" max="9230" width="43.5703125" style="34" customWidth="1"/>
    <col min="9231" max="9231" width="5.42578125" style="34" customWidth="1"/>
    <col min="9232" max="9232" width="43.5703125" style="34" customWidth="1"/>
    <col min="9233" max="9233" width="2.85546875" style="34" customWidth="1"/>
    <col min="9234" max="9470" width="11.42578125" style="34"/>
    <col min="9471" max="9471" width="5.42578125" style="34" customWidth="1"/>
    <col min="9472" max="9472" width="43.5703125" style="34" customWidth="1"/>
    <col min="9473" max="9473" width="5.42578125" style="34" customWidth="1"/>
    <col min="9474" max="9474" width="43.5703125" style="34" customWidth="1"/>
    <col min="9475" max="9475" width="5.42578125" style="34" customWidth="1"/>
    <col min="9476" max="9476" width="43.5703125" style="34" customWidth="1"/>
    <col min="9477" max="9477" width="5.42578125" style="34" customWidth="1"/>
    <col min="9478" max="9478" width="43.5703125" style="34" customWidth="1"/>
    <col min="9479" max="9479" width="3.42578125" style="34" customWidth="1"/>
    <col min="9480" max="9480" width="13.7109375" style="34" customWidth="1"/>
    <col min="9481" max="9481" width="5.42578125" style="34" customWidth="1"/>
    <col min="9482" max="9482" width="43.5703125" style="34" customWidth="1"/>
    <col min="9483" max="9483" width="5.42578125" style="34" customWidth="1"/>
    <col min="9484" max="9484" width="43.5703125" style="34" customWidth="1"/>
    <col min="9485" max="9485" width="5.42578125" style="34" customWidth="1"/>
    <col min="9486" max="9486" width="43.5703125" style="34" customWidth="1"/>
    <col min="9487" max="9487" width="5.42578125" style="34" customWidth="1"/>
    <col min="9488" max="9488" width="43.5703125" style="34" customWidth="1"/>
    <col min="9489" max="9489" width="2.85546875" style="34" customWidth="1"/>
    <col min="9490" max="9726" width="11.42578125" style="34"/>
    <col min="9727" max="9727" width="5.42578125" style="34" customWidth="1"/>
    <col min="9728" max="9728" width="43.5703125" style="34" customWidth="1"/>
    <col min="9729" max="9729" width="5.42578125" style="34" customWidth="1"/>
    <col min="9730" max="9730" width="43.5703125" style="34" customWidth="1"/>
    <col min="9731" max="9731" width="5.42578125" style="34" customWidth="1"/>
    <col min="9732" max="9732" width="43.5703125" style="34" customWidth="1"/>
    <col min="9733" max="9733" width="5.42578125" style="34" customWidth="1"/>
    <col min="9734" max="9734" width="43.5703125" style="34" customWidth="1"/>
    <col min="9735" max="9735" width="3.42578125" style="34" customWidth="1"/>
    <col min="9736" max="9736" width="13.7109375" style="34" customWidth="1"/>
    <col min="9737" max="9737" width="5.42578125" style="34" customWidth="1"/>
    <col min="9738" max="9738" width="43.5703125" style="34" customWidth="1"/>
    <col min="9739" max="9739" width="5.42578125" style="34" customWidth="1"/>
    <col min="9740" max="9740" width="43.5703125" style="34" customWidth="1"/>
    <col min="9741" max="9741" width="5.42578125" style="34" customWidth="1"/>
    <col min="9742" max="9742" width="43.5703125" style="34" customWidth="1"/>
    <col min="9743" max="9743" width="5.42578125" style="34" customWidth="1"/>
    <col min="9744" max="9744" width="43.5703125" style="34" customWidth="1"/>
    <col min="9745" max="9745" width="2.85546875" style="34" customWidth="1"/>
    <col min="9746" max="9982" width="11.42578125" style="34"/>
    <col min="9983" max="9983" width="5.42578125" style="34" customWidth="1"/>
    <col min="9984" max="9984" width="43.5703125" style="34" customWidth="1"/>
    <col min="9985" max="9985" width="5.42578125" style="34" customWidth="1"/>
    <col min="9986" max="9986" width="43.5703125" style="34" customWidth="1"/>
    <col min="9987" max="9987" width="5.42578125" style="34" customWidth="1"/>
    <col min="9988" max="9988" width="43.5703125" style="34" customWidth="1"/>
    <col min="9989" max="9989" width="5.42578125" style="34" customWidth="1"/>
    <col min="9990" max="9990" width="43.5703125" style="34" customWidth="1"/>
    <col min="9991" max="9991" width="3.42578125" style="34" customWidth="1"/>
    <col min="9992" max="9992" width="13.7109375" style="34" customWidth="1"/>
    <col min="9993" max="9993" width="5.42578125" style="34" customWidth="1"/>
    <col min="9994" max="9994" width="43.5703125" style="34" customWidth="1"/>
    <col min="9995" max="9995" width="5.42578125" style="34" customWidth="1"/>
    <col min="9996" max="9996" width="43.5703125" style="34" customWidth="1"/>
    <col min="9997" max="9997" width="5.42578125" style="34" customWidth="1"/>
    <col min="9998" max="9998" width="43.5703125" style="34" customWidth="1"/>
    <col min="9999" max="9999" width="5.42578125" style="34" customWidth="1"/>
    <col min="10000" max="10000" width="43.5703125" style="34" customWidth="1"/>
    <col min="10001" max="10001" width="2.85546875" style="34" customWidth="1"/>
    <col min="10002" max="10238" width="11.42578125" style="34"/>
    <col min="10239" max="10239" width="5.42578125" style="34" customWidth="1"/>
    <col min="10240" max="10240" width="43.5703125" style="34" customWidth="1"/>
    <col min="10241" max="10241" width="5.42578125" style="34" customWidth="1"/>
    <col min="10242" max="10242" width="43.5703125" style="34" customWidth="1"/>
    <col min="10243" max="10243" width="5.42578125" style="34" customWidth="1"/>
    <col min="10244" max="10244" width="43.5703125" style="34" customWidth="1"/>
    <col min="10245" max="10245" width="5.42578125" style="34" customWidth="1"/>
    <col min="10246" max="10246" width="43.5703125" style="34" customWidth="1"/>
    <col min="10247" max="10247" width="3.42578125" style="34" customWidth="1"/>
    <col min="10248" max="10248" width="13.7109375" style="34" customWidth="1"/>
    <col min="10249" max="10249" width="5.42578125" style="34" customWidth="1"/>
    <col min="10250" max="10250" width="43.5703125" style="34" customWidth="1"/>
    <col min="10251" max="10251" width="5.42578125" style="34" customWidth="1"/>
    <col min="10252" max="10252" width="43.5703125" style="34" customWidth="1"/>
    <col min="10253" max="10253" width="5.42578125" style="34" customWidth="1"/>
    <col min="10254" max="10254" width="43.5703125" style="34" customWidth="1"/>
    <col min="10255" max="10255" width="5.42578125" style="34" customWidth="1"/>
    <col min="10256" max="10256" width="43.5703125" style="34" customWidth="1"/>
    <col min="10257" max="10257" width="2.85546875" style="34" customWidth="1"/>
    <col min="10258" max="10494" width="11.42578125" style="34"/>
    <col min="10495" max="10495" width="5.42578125" style="34" customWidth="1"/>
    <col min="10496" max="10496" width="43.5703125" style="34" customWidth="1"/>
    <col min="10497" max="10497" width="5.42578125" style="34" customWidth="1"/>
    <col min="10498" max="10498" width="43.5703125" style="34" customWidth="1"/>
    <col min="10499" max="10499" width="5.42578125" style="34" customWidth="1"/>
    <col min="10500" max="10500" width="43.5703125" style="34" customWidth="1"/>
    <col min="10501" max="10501" width="5.42578125" style="34" customWidth="1"/>
    <col min="10502" max="10502" width="43.5703125" style="34" customWidth="1"/>
    <col min="10503" max="10503" width="3.42578125" style="34" customWidth="1"/>
    <col min="10504" max="10504" width="13.7109375" style="34" customWidth="1"/>
    <col min="10505" max="10505" width="5.42578125" style="34" customWidth="1"/>
    <col min="10506" max="10506" width="43.5703125" style="34" customWidth="1"/>
    <col min="10507" max="10507" width="5.42578125" style="34" customWidth="1"/>
    <col min="10508" max="10508" width="43.5703125" style="34" customWidth="1"/>
    <col min="10509" max="10509" width="5.42578125" style="34" customWidth="1"/>
    <col min="10510" max="10510" width="43.5703125" style="34" customWidth="1"/>
    <col min="10511" max="10511" width="5.42578125" style="34" customWidth="1"/>
    <col min="10512" max="10512" width="43.5703125" style="34" customWidth="1"/>
    <col min="10513" max="10513" width="2.85546875" style="34" customWidth="1"/>
    <col min="10514" max="10750" width="11.42578125" style="34"/>
    <col min="10751" max="10751" width="5.42578125" style="34" customWidth="1"/>
    <col min="10752" max="10752" width="43.5703125" style="34" customWidth="1"/>
    <col min="10753" max="10753" width="5.42578125" style="34" customWidth="1"/>
    <col min="10754" max="10754" width="43.5703125" style="34" customWidth="1"/>
    <col min="10755" max="10755" width="5.42578125" style="34" customWidth="1"/>
    <col min="10756" max="10756" width="43.5703125" style="34" customWidth="1"/>
    <col min="10757" max="10757" width="5.42578125" style="34" customWidth="1"/>
    <col min="10758" max="10758" width="43.5703125" style="34" customWidth="1"/>
    <col min="10759" max="10759" width="3.42578125" style="34" customWidth="1"/>
    <col min="10760" max="10760" width="13.7109375" style="34" customWidth="1"/>
    <col min="10761" max="10761" width="5.42578125" style="34" customWidth="1"/>
    <col min="10762" max="10762" width="43.5703125" style="34" customWidth="1"/>
    <col min="10763" max="10763" width="5.42578125" style="34" customWidth="1"/>
    <col min="10764" max="10764" width="43.5703125" style="34" customWidth="1"/>
    <col min="10765" max="10765" width="5.42578125" style="34" customWidth="1"/>
    <col min="10766" max="10766" width="43.5703125" style="34" customWidth="1"/>
    <col min="10767" max="10767" width="5.42578125" style="34" customWidth="1"/>
    <col min="10768" max="10768" width="43.5703125" style="34" customWidth="1"/>
    <col min="10769" max="10769" width="2.85546875" style="34" customWidth="1"/>
    <col min="10770" max="11006" width="11.42578125" style="34"/>
    <col min="11007" max="11007" width="5.42578125" style="34" customWidth="1"/>
    <col min="11008" max="11008" width="43.5703125" style="34" customWidth="1"/>
    <col min="11009" max="11009" width="5.42578125" style="34" customWidth="1"/>
    <col min="11010" max="11010" width="43.5703125" style="34" customWidth="1"/>
    <col min="11011" max="11011" width="5.42578125" style="34" customWidth="1"/>
    <col min="11012" max="11012" width="43.5703125" style="34" customWidth="1"/>
    <col min="11013" max="11013" width="5.42578125" style="34" customWidth="1"/>
    <col min="11014" max="11014" width="43.5703125" style="34" customWidth="1"/>
    <col min="11015" max="11015" width="3.42578125" style="34" customWidth="1"/>
    <col min="11016" max="11016" width="13.7109375" style="34" customWidth="1"/>
    <col min="11017" max="11017" width="5.42578125" style="34" customWidth="1"/>
    <col min="11018" max="11018" width="43.5703125" style="34" customWidth="1"/>
    <col min="11019" max="11019" width="5.42578125" style="34" customWidth="1"/>
    <col min="11020" max="11020" width="43.5703125" style="34" customWidth="1"/>
    <col min="11021" max="11021" width="5.42578125" style="34" customWidth="1"/>
    <col min="11022" max="11022" width="43.5703125" style="34" customWidth="1"/>
    <col min="11023" max="11023" width="5.42578125" style="34" customWidth="1"/>
    <col min="11024" max="11024" width="43.5703125" style="34" customWidth="1"/>
    <col min="11025" max="11025" width="2.85546875" style="34" customWidth="1"/>
    <col min="11026" max="11262" width="11.42578125" style="34"/>
    <col min="11263" max="11263" width="5.42578125" style="34" customWidth="1"/>
    <col min="11264" max="11264" width="43.5703125" style="34" customWidth="1"/>
    <col min="11265" max="11265" width="5.42578125" style="34" customWidth="1"/>
    <col min="11266" max="11266" width="43.5703125" style="34" customWidth="1"/>
    <col min="11267" max="11267" width="5.42578125" style="34" customWidth="1"/>
    <col min="11268" max="11268" width="43.5703125" style="34" customWidth="1"/>
    <col min="11269" max="11269" width="5.42578125" style="34" customWidth="1"/>
    <col min="11270" max="11270" width="43.5703125" style="34" customWidth="1"/>
    <col min="11271" max="11271" width="3.42578125" style="34" customWidth="1"/>
    <col min="11272" max="11272" width="13.7109375" style="34" customWidth="1"/>
    <col min="11273" max="11273" width="5.42578125" style="34" customWidth="1"/>
    <col min="11274" max="11274" width="43.5703125" style="34" customWidth="1"/>
    <col min="11275" max="11275" width="5.42578125" style="34" customWidth="1"/>
    <col min="11276" max="11276" width="43.5703125" style="34" customWidth="1"/>
    <col min="11277" max="11277" width="5.42578125" style="34" customWidth="1"/>
    <col min="11278" max="11278" width="43.5703125" style="34" customWidth="1"/>
    <col min="11279" max="11279" width="5.42578125" style="34" customWidth="1"/>
    <col min="11280" max="11280" width="43.5703125" style="34" customWidth="1"/>
    <col min="11281" max="11281" width="2.85546875" style="34" customWidth="1"/>
    <col min="11282" max="11518" width="11.42578125" style="34"/>
    <col min="11519" max="11519" width="5.42578125" style="34" customWidth="1"/>
    <col min="11520" max="11520" width="43.5703125" style="34" customWidth="1"/>
    <col min="11521" max="11521" width="5.42578125" style="34" customWidth="1"/>
    <col min="11522" max="11522" width="43.5703125" style="34" customWidth="1"/>
    <col min="11523" max="11523" width="5.42578125" style="34" customWidth="1"/>
    <col min="11524" max="11524" width="43.5703125" style="34" customWidth="1"/>
    <col min="11525" max="11525" width="5.42578125" style="34" customWidth="1"/>
    <col min="11526" max="11526" width="43.5703125" style="34" customWidth="1"/>
    <col min="11527" max="11527" width="3.42578125" style="34" customWidth="1"/>
    <col min="11528" max="11528" width="13.7109375" style="34" customWidth="1"/>
    <col min="11529" max="11529" width="5.42578125" style="34" customWidth="1"/>
    <col min="11530" max="11530" width="43.5703125" style="34" customWidth="1"/>
    <col min="11531" max="11531" width="5.42578125" style="34" customWidth="1"/>
    <col min="11532" max="11532" width="43.5703125" style="34" customWidth="1"/>
    <col min="11533" max="11533" width="5.42578125" style="34" customWidth="1"/>
    <col min="11534" max="11534" width="43.5703125" style="34" customWidth="1"/>
    <col min="11535" max="11535" width="5.42578125" style="34" customWidth="1"/>
    <col min="11536" max="11536" width="43.5703125" style="34" customWidth="1"/>
    <col min="11537" max="11537" width="2.85546875" style="34" customWidth="1"/>
    <col min="11538" max="11774" width="11.42578125" style="34"/>
    <col min="11775" max="11775" width="5.42578125" style="34" customWidth="1"/>
    <col min="11776" max="11776" width="43.5703125" style="34" customWidth="1"/>
    <col min="11777" max="11777" width="5.42578125" style="34" customWidth="1"/>
    <col min="11778" max="11778" width="43.5703125" style="34" customWidth="1"/>
    <col min="11779" max="11779" width="5.42578125" style="34" customWidth="1"/>
    <col min="11780" max="11780" width="43.5703125" style="34" customWidth="1"/>
    <col min="11781" max="11781" width="5.42578125" style="34" customWidth="1"/>
    <col min="11782" max="11782" width="43.5703125" style="34" customWidth="1"/>
    <col min="11783" max="11783" width="3.42578125" style="34" customWidth="1"/>
    <col min="11784" max="11784" width="13.7109375" style="34" customWidth="1"/>
    <col min="11785" max="11785" width="5.42578125" style="34" customWidth="1"/>
    <col min="11786" max="11786" width="43.5703125" style="34" customWidth="1"/>
    <col min="11787" max="11787" width="5.42578125" style="34" customWidth="1"/>
    <col min="11788" max="11788" width="43.5703125" style="34" customWidth="1"/>
    <col min="11789" max="11789" width="5.42578125" style="34" customWidth="1"/>
    <col min="11790" max="11790" width="43.5703125" style="34" customWidth="1"/>
    <col min="11791" max="11791" width="5.42578125" style="34" customWidth="1"/>
    <col min="11792" max="11792" width="43.5703125" style="34" customWidth="1"/>
    <col min="11793" max="11793" width="2.85546875" style="34" customWidth="1"/>
    <col min="11794" max="12030" width="11.42578125" style="34"/>
    <col min="12031" max="12031" width="5.42578125" style="34" customWidth="1"/>
    <col min="12032" max="12032" width="43.5703125" style="34" customWidth="1"/>
    <col min="12033" max="12033" width="5.42578125" style="34" customWidth="1"/>
    <col min="12034" max="12034" width="43.5703125" style="34" customWidth="1"/>
    <col min="12035" max="12035" width="5.42578125" style="34" customWidth="1"/>
    <col min="12036" max="12036" width="43.5703125" style="34" customWidth="1"/>
    <col min="12037" max="12037" width="5.42578125" style="34" customWidth="1"/>
    <col min="12038" max="12038" width="43.5703125" style="34" customWidth="1"/>
    <col min="12039" max="12039" width="3.42578125" style="34" customWidth="1"/>
    <col min="12040" max="12040" width="13.7109375" style="34" customWidth="1"/>
    <col min="12041" max="12041" width="5.42578125" style="34" customWidth="1"/>
    <col min="12042" max="12042" width="43.5703125" style="34" customWidth="1"/>
    <col min="12043" max="12043" width="5.42578125" style="34" customWidth="1"/>
    <col min="12044" max="12044" width="43.5703125" style="34" customWidth="1"/>
    <col min="12045" max="12045" width="5.42578125" style="34" customWidth="1"/>
    <col min="12046" max="12046" width="43.5703125" style="34" customWidth="1"/>
    <col min="12047" max="12047" width="5.42578125" style="34" customWidth="1"/>
    <col min="12048" max="12048" width="43.5703125" style="34" customWidth="1"/>
    <col min="12049" max="12049" width="2.85546875" style="34" customWidth="1"/>
    <col min="12050" max="12286" width="11.42578125" style="34"/>
    <col min="12287" max="12287" width="5.42578125" style="34" customWidth="1"/>
    <col min="12288" max="12288" width="43.5703125" style="34" customWidth="1"/>
    <col min="12289" max="12289" width="5.42578125" style="34" customWidth="1"/>
    <col min="12290" max="12290" width="43.5703125" style="34" customWidth="1"/>
    <col min="12291" max="12291" width="5.42578125" style="34" customWidth="1"/>
    <col min="12292" max="12292" width="43.5703125" style="34" customWidth="1"/>
    <col min="12293" max="12293" width="5.42578125" style="34" customWidth="1"/>
    <col min="12294" max="12294" width="43.5703125" style="34" customWidth="1"/>
    <col min="12295" max="12295" width="3.42578125" style="34" customWidth="1"/>
    <col min="12296" max="12296" width="13.7109375" style="34" customWidth="1"/>
    <col min="12297" max="12297" width="5.42578125" style="34" customWidth="1"/>
    <col min="12298" max="12298" width="43.5703125" style="34" customWidth="1"/>
    <col min="12299" max="12299" width="5.42578125" style="34" customWidth="1"/>
    <col min="12300" max="12300" width="43.5703125" style="34" customWidth="1"/>
    <col min="12301" max="12301" width="5.42578125" style="34" customWidth="1"/>
    <col min="12302" max="12302" width="43.5703125" style="34" customWidth="1"/>
    <col min="12303" max="12303" width="5.42578125" style="34" customWidth="1"/>
    <col min="12304" max="12304" width="43.5703125" style="34" customWidth="1"/>
    <col min="12305" max="12305" width="2.85546875" style="34" customWidth="1"/>
    <col min="12306" max="12542" width="11.42578125" style="34"/>
    <col min="12543" max="12543" width="5.42578125" style="34" customWidth="1"/>
    <col min="12544" max="12544" width="43.5703125" style="34" customWidth="1"/>
    <col min="12545" max="12545" width="5.42578125" style="34" customWidth="1"/>
    <col min="12546" max="12546" width="43.5703125" style="34" customWidth="1"/>
    <col min="12547" max="12547" width="5.42578125" style="34" customWidth="1"/>
    <col min="12548" max="12548" width="43.5703125" style="34" customWidth="1"/>
    <col min="12549" max="12549" width="5.42578125" style="34" customWidth="1"/>
    <col min="12550" max="12550" width="43.5703125" style="34" customWidth="1"/>
    <col min="12551" max="12551" width="3.42578125" style="34" customWidth="1"/>
    <col min="12552" max="12552" width="13.7109375" style="34" customWidth="1"/>
    <col min="12553" max="12553" width="5.42578125" style="34" customWidth="1"/>
    <col min="12554" max="12554" width="43.5703125" style="34" customWidth="1"/>
    <col min="12555" max="12555" width="5.42578125" style="34" customWidth="1"/>
    <col min="12556" max="12556" width="43.5703125" style="34" customWidth="1"/>
    <col min="12557" max="12557" width="5.42578125" style="34" customWidth="1"/>
    <col min="12558" max="12558" width="43.5703125" style="34" customWidth="1"/>
    <col min="12559" max="12559" width="5.42578125" style="34" customWidth="1"/>
    <col min="12560" max="12560" width="43.5703125" style="34" customWidth="1"/>
    <col min="12561" max="12561" width="2.85546875" style="34" customWidth="1"/>
    <col min="12562" max="12798" width="11.42578125" style="34"/>
    <col min="12799" max="12799" width="5.42578125" style="34" customWidth="1"/>
    <col min="12800" max="12800" width="43.5703125" style="34" customWidth="1"/>
    <col min="12801" max="12801" width="5.42578125" style="34" customWidth="1"/>
    <col min="12802" max="12802" width="43.5703125" style="34" customWidth="1"/>
    <col min="12803" max="12803" width="5.42578125" style="34" customWidth="1"/>
    <col min="12804" max="12804" width="43.5703125" style="34" customWidth="1"/>
    <col min="12805" max="12805" width="5.42578125" style="34" customWidth="1"/>
    <col min="12806" max="12806" width="43.5703125" style="34" customWidth="1"/>
    <col min="12807" max="12807" width="3.42578125" style="34" customWidth="1"/>
    <col min="12808" max="12808" width="13.7109375" style="34" customWidth="1"/>
    <col min="12809" max="12809" width="5.42578125" style="34" customWidth="1"/>
    <col min="12810" max="12810" width="43.5703125" style="34" customWidth="1"/>
    <col min="12811" max="12811" width="5.42578125" style="34" customWidth="1"/>
    <col min="12812" max="12812" width="43.5703125" style="34" customWidth="1"/>
    <col min="12813" max="12813" width="5.42578125" style="34" customWidth="1"/>
    <col min="12814" max="12814" width="43.5703125" style="34" customWidth="1"/>
    <col min="12815" max="12815" width="5.42578125" style="34" customWidth="1"/>
    <col min="12816" max="12816" width="43.5703125" style="34" customWidth="1"/>
    <col min="12817" max="12817" width="2.85546875" style="34" customWidth="1"/>
    <col min="12818" max="13054" width="11.42578125" style="34"/>
    <col min="13055" max="13055" width="5.42578125" style="34" customWidth="1"/>
    <col min="13056" max="13056" width="43.5703125" style="34" customWidth="1"/>
    <col min="13057" max="13057" width="5.42578125" style="34" customWidth="1"/>
    <col min="13058" max="13058" width="43.5703125" style="34" customWidth="1"/>
    <col min="13059" max="13059" width="5.42578125" style="34" customWidth="1"/>
    <col min="13060" max="13060" width="43.5703125" style="34" customWidth="1"/>
    <col min="13061" max="13061" width="5.42578125" style="34" customWidth="1"/>
    <col min="13062" max="13062" width="43.5703125" style="34" customWidth="1"/>
    <col min="13063" max="13063" width="3.42578125" style="34" customWidth="1"/>
    <col min="13064" max="13064" width="13.7109375" style="34" customWidth="1"/>
    <col min="13065" max="13065" width="5.42578125" style="34" customWidth="1"/>
    <col min="13066" max="13066" width="43.5703125" style="34" customWidth="1"/>
    <col min="13067" max="13067" width="5.42578125" style="34" customWidth="1"/>
    <col min="13068" max="13068" width="43.5703125" style="34" customWidth="1"/>
    <col min="13069" max="13069" width="5.42578125" style="34" customWidth="1"/>
    <col min="13070" max="13070" width="43.5703125" style="34" customWidth="1"/>
    <col min="13071" max="13071" width="5.42578125" style="34" customWidth="1"/>
    <col min="13072" max="13072" width="43.5703125" style="34" customWidth="1"/>
    <col min="13073" max="13073" width="2.85546875" style="34" customWidth="1"/>
    <col min="13074" max="13310" width="11.42578125" style="34"/>
    <col min="13311" max="13311" width="5.42578125" style="34" customWidth="1"/>
    <col min="13312" max="13312" width="43.5703125" style="34" customWidth="1"/>
    <col min="13313" max="13313" width="5.42578125" style="34" customWidth="1"/>
    <col min="13314" max="13314" width="43.5703125" style="34" customWidth="1"/>
    <col min="13315" max="13315" width="5.42578125" style="34" customWidth="1"/>
    <col min="13316" max="13316" width="43.5703125" style="34" customWidth="1"/>
    <col min="13317" max="13317" width="5.42578125" style="34" customWidth="1"/>
    <col min="13318" max="13318" width="43.5703125" style="34" customWidth="1"/>
    <col min="13319" max="13319" width="3.42578125" style="34" customWidth="1"/>
    <col min="13320" max="13320" width="13.7109375" style="34" customWidth="1"/>
    <col min="13321" max="13321" width="5.42578125" style="34" customWidth="1"/>
    <col min="13322" max="13322" width="43.5703125" style="34" customWidth="1"/>
    <col min="13323" max="13323" width="5.42578125" style="34" customWidth="1"/>
    <col min="13324" max="13324" width="43.5703125" style="34" customWidth="1"/>
    <col min="13325" max="13325" width="5.42578125" style="34" customWidth="1"/>
    <col min="13326" max="13326" width="43.5703125" style="34" customWidth="1"/>
    <col min="13327" max="13327" width="5.42578125" style="34" customWidth="1"/>
    <col min="13328" max="13328" width="43.5703125" style="34" customWidth="1"/>
    <col min="13329" max="13329" width="2.85546875" style="34" customWidth="1"/>
    <col min="13330" max="13566" width="11.42578125" style="34"/>
    <col min="13567" max="13567" width="5.42578125" style="34" customWidth="1"/>
    <col min="13568" max="13568" width="43.5703125" style="34" customWidth="1"/>
    <col min="13569" max="13569" width="5.42578125" style="34" customWidth="1"/>
    <col min="13570" max="13570" width="43.5703125" style="34" customWidth="1"/>
    <col min="13571" max="13571" width="5.42578125" style="34" customWidth="1"/>
    <col min="13572" max="13572" width="43.5703125" style="34" customWidth="1"/>
    <col min="13573" max="13573" width="5.42578125" style="34" customWidth="1"/>
    <col min="13574" max="13574" width="43.5703125" style="34" customWidth="1"/>
    <col min="13575" max="13575" width="3.42578125" style="34" customWidth="1"/>
    <col min="13576" max="13576" width="13.7109375" style="34" customWidth="1"/>
    <col min="13577" max="13577" width="5.42578125" style="34" customWidth="1"/>
    <col min="13578" max="13578" width="43.5703125" style="34" customWidth="1"/>
    <col min="13579" max="13579" width="5.42578125" style="34" customWidth="1"/>
    <col min="13580" max="13580" width="43.5703125" style="34" customWidth="1"/>
    <col min="13581" max="13581" width="5.42578125" style="34" customWidth="1"/>
    <col min="13582" max="13582" width="43.5703125" style="34" customWidth="1"/>
    <col min="13583" max="13583" width="5.42578125" style="34" customWidth="1"/>
    <col min="13584" max="13584" width="43.5703125" style="34" customWidth="1"/>
    <col min="13585" max="13585" width="2.85546875" style="34" customWidth="1"/>
    <col min="13586" max="13822" width="11.42578125" style="34"/>
    <col min="13823" max="13823" width="5.42578125" style="34" customWidth="1"/>
    <col min="13824" max="13824" width="43.5703125" style="34" customWidth="1"/>
    <col min="13825" max="13825" width="5.42578125" style="34" customWidth="1"/>
    <col min="13826" max="13826" width="43.5703125" style="34" customWidth="1"/>
    <col min="13827" max="13827" width="5.42578125" style="34" customWidth="1"/>
    <col min="13828" max="13828" width="43.5703125" style="34" customWidth="1"/>
    <col min="13829" max="13829" width="5.42578125" style="34" customWidth="1"/>
    <col min="13830" max="13830" width="43.5703125" style="34" customWidth="1"/>
    <col min="13831" max="13831" width="3.42578125" style="34" customWidth="1"/>
    <col min="13832" max="13832" width="13.7109375" style="34" customWidth="1"/>
    <col min="13833" max="13833" width="5.42578125" style="34" customWidth="1"/>
    <col min="13834" max="13834" width="43.5703125" style="34" customWidth="1"/>
    <col min="13835" max="13835" width="5.42578125" style="34" customWidth="1"/>
    <col min="13836" max="13836" width="43.5703125" style="34" customWidth="1"/>
    <col min="13837" max="13837" width="5.42578125" style="34" customWidth="1"/>
    <col min="13838" max="13838" width="43.5703125" style="34" customWidth="1"/>
    <col min="13839" max="13839" width="5.42578125" style="34" customWidth="1"/>
    <col min="13840" max="13840" width="43.5703125" style="34" customWidth="1"/>
    <col min="13841" max="13841" width="2.85546875" style="34" customWidth="1"/>
    <col min="13842" max="14078" width="11.42578125" style="34"/>
    <col min="14079" max="14079" width="5.42578125" style="34" customWidth="1"/>
    <col min="14080" max="14080" width="43.5703125" style="34" customWidth="1"/>
    <col min="14081" max="14081" width="5.42578125" style="34" customWidth="1"/>
    <col min="14082" max="14082" width="43.5703125" style="34" customWidth="1"/>
    <col min="14083" max="14083" width="5.42578125" style="34" customWidth="1"/>
    <col min="14084" max="14084" width="43.5703125" style="34" customWidth="1"/>
    <col min="14085" max="14085" width="5.42578125" style="34" customWidth="1"/>
    <col min="14086" max="14086" width="43.5703125" style="34" customWidth="1"/>
    <col min="14087" max="14087" width="3.42578125" style="34" customWidth="1"/>
    <col min="14088" max="14088" width="13.7109375" style="34" customWidth="1"/>
    <col min="14089" max="14089" width="5.42578125" style="34" customWidth="1"/>
    <col min="14090" max="14090" width="43.5703125" style="34" customWidth="1"/>
    <col min="14091" max="14091" width="5.42578125" style="34" customWidth="1"/>
    <col min="14092" max="14092" width="43.5703125" style="34" customWidth="1"/>
    <col min="14093" max="14093" width="5.42578125" style="34" customWidth="1"/>
    <col min="14094" max="14094" width="43.5703125" style="34" customWidth="1"/>
    <col min="14095" max="14095" width="5.42578125" style="34" customWidth="1"/>
    <col min="14096" max="14096" width="43.5703125" style="34" customWidth="1"/>
    <col min="14097" max="14097" width="2.85546875" style="34" customWidth="1"/>
    <col min="14098" max="14334" width="11.42578125" style="34"/>
    <col min="14335" max="14335" width="5.42578125" style="34" customWidth="1"/>
    <col min="14336" max="14336" width="43.5703125" style="34" customWidth="1"/>
    <col min="14337" max="14337" width="5.42578125" style="34" customWidth="1"/>
    <col min="14338" max="14338" width="43.5703125" style="34" customWidth="1"/>
    <col min="14339" max="14339" width="5.42578125" style="34" customWidth="1"/>
    <col min="14340" max="14340" width="43.5703125" style="34" customWidth="1"/>
    <col min="14341" max="14341" width="5.42578125" style="34" customWidth="1"/>
    <col min="14342" max="14342" width="43.5703125" style="34" customWidth="1"/>
    <col min="14343" max="14343" width="3.42578125" style="34" customWidth="1"/>
    <col min="14344" max="14344" width="13.7109375" style="34" customWidth="1"/>
    <col min="14345" max="14345" width="5.42578125" style="34" customWidth="1"/>
    <col min="14346" max="14346" width="43.5703125" style="34" customWidth="1"/>
    <col min="14347" max="14347" width="5.42578125" style="34" customWidth="1"/>
    <col min="14348" max="14348" width="43.5703125" style="34" customWidth="1"/>
    <col min="14349" max="14349" width="5.42578125" style="34" customWidth="1"/>
    <col min="14350" max="14350" width="43.5703125" style="34" customWidth="1"/>
    <col min="14351" max="14351" width="5.42578125" style="34" customWidth="1"/>
    <col min="14352" max="14352" width="43.5703125" style="34" customWidth="1"/>
    <col min="14353" max="14353" width="2.85546875" style="34" customWidth="1"/>
    <col min="14354" max="14590" width="11.42578125" style="34"/>
    <col min="14591" max="14591" width="5.42578125" style="34" customWidth="1"/>
    <col min="14592" max="14592" width="43.5703125" style="34" customWidth="1"/>
    <col min="14593" max="14593" width="5.42578125" style="34" customWidth="1"/>
    <col min="14594" max="14594" width="43.5703125" style="34" customWidth="1"/>
    <col min="14595" max="14595" width="5.42578125" style="34" customWidth="1"/>
    <col min="14596" max="14596" width="43.5703125" style="34" customWidth="1"/>
    <col min="14597" max="14597" width="5.42578125" style="34" customWidth="1"/>
    <col min="14598" max="14598" width="43.5703125" style="34" customWidth="1"/>
    <col min="14599" max="14599" width="3.42578125" style="34" customWidth="1"/>
    <col min="14600" max="14600" width="13.7109375" style="34" customWidth="1"/>
    <col min="14601" max="14601" width="5.42578125" style="34" customWidth="1"/>
    <col min="14602" max="14602" width="43.5703125" style="34" customWidth="1"/>
    <col min="14603" max="14603" width="5.42578125" style="34" customWidth="1"/>
    <col min="14604" max="14604" width="43.5703125" style="34" customWidth="1"/>
    <col min="14605" max="14605" width="5.42578125" style="34" customWidth="1"/>
    <col min="14606" max="14606" width="43.5703125" style="34" customWidth="1"/>
    <col min="14607" max="14607" width="5.42578125" style="34" customWidth="1"/>
    <col min="14608" max="14608" width="43.5703125" style="34" customWidth="1"/>
    <col min="14609" max="14609" width="2.85546875" style="34" customWidth="1"/>
    <col min="14610" max="14846" width="11.42578125" style="34"/>
    <col min="14847" max="14847" width="5.42578125" style="34" customWidth="1"/>
    <col min="14848" max="14848" width="43.5703125" style="34" customWidth="1"/>
    <col min="14849" max="14849" width="5.42578125" style="34" customWidth="1"/>
    <col min="14850" max="14850" width="43.5703125" style="34" customWidth="1"/>
    <col min="14851" max="14851" width="5.42578125" style="34" customWidth="1"/>
    <col min="14852" max="14852" width="43.5703125" style="34" customWidth="1"/>
    <col min="14853" max="14853" width="5.42578125" style="34" customWidth="1"/>
    <col min="14854" max="14854" width="43.5703125" style="34" customWidth="1"/>
    <col min="14855" max="14855" width="3.42578125" style="34" customWidth="1"/>
    <col min="14856" max="14856" width="13.7109375" style="34" customWidth="1"/>
    <col min="14857" max="14857" width="5.42578125" style="34" customWidth="1"/>
    <col min="14858" max="14858" width="43.5703125" style="34" customWidth="1"/>
    <col min="14859" max="14859" width="5.42578125" style="34" customWidth="1"/>
    <col min="14860" max="14860" width="43.5703125" style="34" customWidth="1"/>
    <col min="14861" max="14861" width="5.42578125" style="34" customWidth="1"/>
    <col min="14862" max="14862" width="43.5703125" style="34" customWidth="1"/>
    <col min="14863" max="14863" width="5.42578125" style="34" customWidth="1"/>
    <col min="14864" max="14864" width="43.5703125" style="34" customWidth="1"/>
    <col min="14865" max="14865" width="2.85546875" style="34" customWidth="1"/>
    <col min="14866" max="15102" width="11.42578125" style="34"/>
    <col min="15103" max="15103" width="5.42578125" style="34" customWidth="1"/>
    <col min="15104" max="15104" width="43.5703125" style="34" customWidth="1"/>
    <col min="15105" max="15105" width="5.42578125" style="34" customWidth="1"/>
    <col min="15106" max="15106" width="43.5703125" style="34" customWidth="1"/>
    <col min="15107" max="15107" width="5.42578125" style="34" customWidth="1"/>
    <col min="15108" max="15108" width="43.5703125" style="34" customWidth="1"/>
    <col min="15109" max="15109" width="5.42578125" style="34" customWidth="1"/>
    <col min="15110" max="15110" width="43.5703125" style="34" customWidth="1"/>
    <col min="15111" max="15111" width="3.42578125" style="34" customWidth="1"/>
    <col min="15112" max="15112" width="13.7109375" style="34" customWidth="1"/>
    <col min="15113" max="15113" width="5.42578125" style="34" customWidth="1"/>
    <col min="15114" max="15114" width="43.5703125" style="34" customWidth="1"/>
    <col min="15115" max="15115" width="5.42578125" style="34" customWidth="1"/>
    <col min="15116" max="15116" width="43.5703125" style="34" customWidth="1"/>
    <col min="15117" max="15117" width="5.42578125" style="34" customWidth="1"/>
    <col min="15118" max="15118" width="43.5703125" style="34" customWidth="1"/>
    <col min="15119" max="15119" width="5.42578125" style="34" customWidth="1"/>
    <col min="15120" max="15120" width="43.5703125" style="34" customWidth="1"/>
    <col min="15121" max="15121" width="2.85546875" style="34" customWidth="1"/>
    <col min="15122" max="15358" width="11.42578125" style="34"/>
    <col min="15359" max="15359" width="5.42578125" style="34" customWidth="1"/>
    <col min="15360" max="15360" width="43.5703125" style="34" customWidth="1"/>
    <col min="15361" max="15361" width="5.42578125" style="34" customWidth="1"/>
    <col min="15362" max="15362" width="43.5703125" style="34" customWidth="1"/>
    <col min="15363" max="15363" width="5.42578125" style="34" customWidth="1"/>
    <col min="15364" max="15364" width="43.5703125" style="34" customWidth="1"/>
    <col min="15365" max="15365" width="5.42578125" style="34" customWidth="1"/>
    <col min="15366" max="15366" width="43.5703125" style="34" customWidth="1"/>
    <col min="15367" max="15367" width="3.42578125" style="34" customWidth="1"/>
    <col min="15368" max="15368" width="13.7109375" style="34" customWidth="1"/>
    <col min="15369" max="15369" width="5.42578125" style="34" customWidth="1"/>
    <col min="15370" max="15370" width="43.5703125" style="34" customWidth="1"/>
    <col min="15371" max="15371" width="5.42578125" style="34" customWidth="1"/>
    <col min="15372" max="15372" width="43.5703125" style="34" customWidth="1"/>
    <col min="15373" max="15373" width="5.42578125" style="34" customWidth="1"/>
    <col min="15374" max="15374" width="43.5703125" style="34" customWidth="1"/>
    <col min="15375" max="15375" width="5.42578125" style="34" customWidth="1"/>
    <col min="15376" max="15376" width="43.5703125" style="34" customWidth="1"/>
    <col min="15377" max="15377" width="2.85546875" style="34" customWidth="1"/>
    <col min="15378" max="15614" width="11.42578125" style="34"/>
    <col min="15615" max="15615" width="5.42578125" style="34" customWidth="1"/>
    <col min="15616" max="15616" width="43.5703125" style="34" customWidth="1"/>
    <col min="15617" max="15617" width="5.42578125" style="34" customWidth="1"/>
    <col min="15618" max="15618" width="43.5703125" style="34" customWidth="1"/>
    <col min="15619" max="15619" width="5.42578125" style="34" customWidth="1"/>
    <col min="15620" max="15620" width="43.5703125" style="34" customWidth="1"/>
    <col min="15621" max="15621" width="5.42578125" style="34" customWidth="1"/>
    <col min="15622" max="15622" width="43.5703125" style="34" customWidth="1"/>
    <col min="15623" max="15623" width="3.42578125" style="34" customWidth="1"/>
    <col min="15624" max="15624" width="13.7109375" style="34" customWidth="1"/>
    <col min="15625" max="15625" width="5.42578125" style="34" customWidth="1"/>
    <col min="15626" max="15626" width="43.5703125" style="34" customWidth="1"/>
    <col min="15627" max="15627" width="5.42578125" style="34" customWidth="1"/>
    <col min="15628" max="15628" width="43.5703125" style="34" customWidth="1"/>
    <col min="15629" max="15629" width="5.42578125" style="34" customWidth="1"/>
    <col min="15630" max="15630" width="43.5703125" style="34" customWidth="1"/>
    <col min="15631" max="15631" width="5.42578125" style="34" customWidth="1"/>
    <col min="15632" max="15632" width="43.5703125" style="34" customWidth="1"/>
    <col min="15633" max="15633" width="2.85546875" style="34" customWidth="1"/>
    <col min="15634" max="15870" width="11.42578125" style="34"/>
    <col min="15871" max="15871" width="5.42578125" style="34" customWidth="1"/>
    <col min="15872" max="15872" width="43.5703125" style="34" customWidth="1"/>
    <col min="15873" max="15873" width="5.42578125" style="34" customWidth="1"/>
    <col min="15874" max="15874" width="43.5703125" style="34" customWidth="1"/>
    <col min="15875" max="15875" width="5.42578125" style="34" customWidth="1"/>
    <col min="15876" max="15876" width="43.5703125" style="34" customWidth="1"/>
    <col min="15877" max="15877" width="5.42578125" style="34" customWidth="1"/>
    <col min="15878" max="15878" width="43.5703125" style="34" customWidth="1"/>
    <col min="15879" max="15879" width="3.42578125" style="34" customWidth="1"/>
    <col min="15880" max="15880" width="13.7109375" style="34" customWidth="1"/>
    <col min="15881" max="15881" width="5.42578125" style="34" customWidth="1"/>
    <col min="15882" max="15882" width="43.5703125" style="34" customWidth="1"/>
    <col min="15883" max="15883" width="5.42578125" style="34" customWidth="1"/>
    <col min="15884" max="15884" width="43.5703125" style="34" customWidth="1"/>
    <col min="15885" max="15885" width="5.42578125" style="34" customWidth="1"/>
    <col min="15886" max="15886" width="43.5703125" style="34" customWidth="1"/>
    <col min="15887" max="15887" width="5.42578125" style="34" customWidth="1"/>
    <col min="15888" max="15888" width="43.5703125" style="34" customWidth="1"/>
    <col min="15889" max="15889" width="2.85546875" style="34" customWidth="1"/>
    <col min="15890" max="16126" width="11.42578125" style="34"/>
    <col min="16127" max="16127" width="5.42578125" style="34" customWidth="1"/>
    <col min="16128" max="16128" width="43.5703125" style="34" customWidth="1"/>
    <col min="16129" max="16129" width="5.42578125" style="34" customWidth="1"/>
    <col min="16130" max="16130" width="43.5703125" style="34" customWidth="1"/>
    <col min="16131" max="16131" width="5.42578125" style="34" customWidth="1"/>
    <col min="16132" max="16132" width="43.5703125" style="34" customWidth="1"/>
    <col min="16133" max="16133" width="5.42578125" style="34" customWidth="1"/>
    <col min="16134" max="16134" width="43.5703125" style="34" customWidth="1"/>
    <col min="16135" max="16135" width="3.42578125" style="34" customWidth="1"/>
    <col min="16136" max="16136" width="13.7109375" style="34" customWidth="1"/>
    <col min="16137" max="16137" width="5.42578125" style="34" customWidth="1"/>
    <col min="16138" max="16138" width="43.5703125" style="34" customWidth="1"/>
    <col min="16139" max="16139" width="5.42578125" style="34" customWidth="1"/>
    <col min="16140" max="16140" width="43.5703125" style="34" customWidth="1"/>
    <col min="16141" max="16141" width="5.42578125" style="34" customWidth="1"/>
    <col min="16142" max="16142" width="43.5703125" style="34" customWidth="1"/>
    <col min="16143" max="16143" width="5.42578125" style="34" customWidth="1"/>
    <col min="16144" max="16144" width="43.5703125" style="34" customWidth="1"/>
    <col min="16145" max="16145" width="2.85546875" style="34" customWidth="1"/>
    <col min="16146" max="16384" width="11.42578125" style="34"/>
  </cols>
  <sheetData>
    <row r="1" spans="1:50" ht="26.25">
      <c r="B1" s="271" t="s">
        <v>5341</v>
      </c>
      <c r="C1" s="271"/>
      <c r="D1" s="271"/>
      <c r="E1" s="271"/>
      <c r="F1" s="271"/>
      <c r="G1" s="271"/>
      <c r="H1" s="271"/>
      <c r="I1" s="367" t="str">
        <f ca="1">"Page "&amp;_xlfn.SHEET()&amp;" sur "&amp;_xlfn.SHEETS()</f>
        <v>Page 5 sur 11</v>
      </c>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row>
    <row r="2" spans="1:50" ht="19.5" customHeight="1" thickBot="1">
      <c r="B2" s="34"/>
      <c r="C2" s="34"/>
      <c r="D2" s="34"/>
      <c r="E2" s="34"/>
      <c r="F2" s="34"/>
      <c r="G2" s="34"/>
      <c r="H2" s="34"/>
      <c r="I2" s="34"/>
      <c r="J2" s="34"/>
      <c r="K2" s="34"/>
      <c r="L2" s="34"/>
      <c r="M2" s="34"/>
      <c r="N2" s="34"/>
      <c r="O2" s="34"/>
      <c r="P2" s="34"/>
      <c r="Q2" s="34"/>
      <c r="R2" s="34"/>
      <c r="S2" s="34"/>
      <c r="T2" s="34"/>
      <c r="W2" s="1653" t="s">
        <v>1077</v>
      </c>
      <c r="X2" s="1653"/>
      <c r="Y2" s="1653"/>
      <c r="Z2" s="1653"/>
      <c r="AA2" s="1653"/>
      <c r="AB2" s="1653"/>
      <c r="AC2" s="1653"/>
      <c r="AD2" s="1653"/>
      <c r="AE2" s="1653"/>
      <c r="AF2" s="1653"/>
      <c r="AG2" s="1653"/>
      <c r="AH2" s="1653"/>
      <c r="AI2" s="1653"/>
      <c r="AJ2" s="1653"/>
      <c r="AK2" s="1653"/>
      <c r="AL2" s="1653"/>
      <c r="AM2" s="1653"/>
      <c r="AN2" s="660"/>
      <c r="AO2" s="3"/>
      <c r="AP2" s="661" t="s">
        <v>1078</v>
      </c>
      <c r="AR2" s="31"/>
      <c r="AS2" s="31"/>
      <c r="AT2" s="31"/>
      <c r="AU2" s="31"/>
      <c r="AV2" s="31"/>
      <c r="AW2" s="31"/>
      <c r="AX2" s="31"/>
    </row>
    <row r="3" spans="1:50" ht="33.75" customHeight="1">
      <c r="B3" s="1654" t="s">
        <v>468</v>
      </c>
      <c r="C3" s="1654"/>
      <c r="D3" s="1654"/>
      <c r="E3" s="1654"/>
      <c r="F3" s="1654"/>
      <c r="G3" s="1654"/>
      <c r="H3" s="1654"/>
      <c r="I3" s="1654"/>
      <c r="J3" s="1654"/>
      <c r="K3" s="34"/>
      <c r="L3" s="1655" t="s">
        <v>469</v>
      </c>
      <c r="M3" s="1655"/>
      <c r="N3" s="1655"/>
      <c r="O3" s="1655"/>
      <c r="P3" s="1655"/>
      <c r="Q3" s="1655"/>
      <c r="R3" s="1655"/>
      <c r="S3" s="1655"/>
      <c r="T3" s="1655"/>
      <c r="V3" s="660"/>
      <c r="W3" s="662" t="s">
        <v>1079</v>
      </c>
      <c r="Y3" s="660"/>
      <c r="Z3" s="660"/>
      <c r="AA3" s="660"/>
      <c r="AB3" s="660"/>
      <c r="AC3" s="660"/>
      <c r="AD3" s="660"/>
      <c r="AE3" s="660"/>
      <c r="AF3" s="660"/>
      <c r="AG3" s="660"/>
      <c r="AH3" s="1049" t="s">
        <v>1080</v>
      </c>
      <c r="AI3" s="663"/>
      <c r="AJ3" s="663"/>
      <c r="AK3" s="663"/>
      <c r="AL3" s="663"/>
      <c r="AM3" s="663"/>
      <c r="AN3" s="660"/>
      <c r="AO3" s="3"/>
      <c r="AP3" s="3"/>
      <c r="AR3" s="1656" t="s">
        <v>60</v>
      </c>
      <c r="AS3" s="1657"/>
      <c r="AT3" s="1658"/>
      <c r="AV3" s="1656" t="s">
        <v>387</v>
      </c>
      <c r="AW3" s="1657"/>
      <c r="AX3" s="1658"/>
    </row>
    <row r="4" spans="1:50" ht="40.5" customHeight="1">
      <c r="B4" s="664"/>
      <c r="C4" s="665" t="s">
        <v>25</v>
      </c>
      <c r="D4" s="664"/>
      <c r="E4" s="665" t="s">
        <v>43</v>
      </c>
      <c r="F4" s="664"/>
      <c r="G4" s="665" t="s">
        <v>41</v>
      </c>
      <c r="H4" s="664"/>
      <c r="I4" s="666" t="s">
        <v>36</v>
      </c>
      <c r="J4" s="35"/>
      <c r="K4" s="34"/>
      <c r="L4" s="664"/>
      <c r="M4" s="667" t="s">
        <v>25</v>
      </c>
      <c r="N4" s="664"/>
      <c r="O4" s="667" t="s">
        <v>28</v>
      </c>
      <c r="P4" s="664"/>
      <c r="Q4" s="667" t="s">
        <v>46</v>
      </c>
      <c r="R4" s="664"/>
      <c r="S4" s="668" t="s">
        <v>36</v>
      </c>
      <c r="T4" s="35"/>
      <c r="V4" s="669"/>
      <c r="W4" s="670" t="s">
        <v>25</v>
      </c>
      <c r="X4" s="669"/>
      <c r="Y4" s="671" t="s">
        <v>28</v>
      </c>
      <c r="Z4" s="669"/>
      <c r="AA4" s="671" t="s">
        <v>29</v>
      </c>
      <c r="AB4" s="669"/>
      <c r="AC4" s="671" t="s">
        <v>37</v>
      </c>
      <c r="AD4" s="669"/>
      <c r="AE4" s="670" t="s">
        <v>36</v>
      </c>
      <c r="AF4" s="669"/>
      <c r="AG4" s="670" t="s">
        <v>40</v>
      </c>
      <c r="AH4" s="1050">
        <v>1</v>
      </c>
      <c r="AI4" s="1012" t="s">
        <v>1081</v>
      </c>
      <c r="AJ4" s="1013"/>
      <c r="AK4" s="1050">
        <f>AH59+1</f>
        <v>57</v>
      </c>
      <c r="AL4" s="1012" t="s">
        <v>1082</v>
      </c>
      <c r="AM4" s="660"/>
      <c r="AN4" s="660"/>
      <c r="AO4" s="674" t="s">
        <v>82</v>
      </c>
      <c r="AP4" s="18" t="s">
        <v>1083</v>
      </c>
      <c r="AR4" s="1651" t="s">
        <v>10</v>
      </c>
      <c r="AS4" s="1651"/>
      <c r="AT4" s="1651"/>
      <c r="AV4" s="1651" t="s">
        <v>10</v>
      </c>
      <c r="AW4" s="1651"/>
      <c r="AX4" s="1651"/>
    </row>
    <row r="5" spans="1:50" ht="33.75" customHeight="1">
      <c r="A5" s="675"/>
      <c r="B5" s="672">
        <v>1</v>
      </c>
      <c r="C5" s="673" t="s">
        <v>84</v>
      </c>
      <c r="D5" s="672">
        <f>B22+1</f>
        <v>16</v>
      </c>
      <c r="E5" s="673" t="s">
        <v>85</v>
      </c>
      <c r="F5" s="672">
        <f>D26+1</f>
        <v>32</v>
      </c>
      <c r="G5" s="673" t="s">
        <v>86</v>
      </c>
      <c r="H5" s="672">
        <f>F24+1</f>
        <v>51</v>
      </c>
      <c r="I5" s="673" t="s">
        <v>87</v>
      </c>
      <c r="J5" s="35"/>
      <c r="K5" s="34"/>
      <c r="L5" s="672">
        <v>1</v>
      </c>
      <c r="M5" s="673" t="s">
        <v>88</v>
      </c>
      <c r="N5" s="672">
        <f>L52+1</f>
        <v>46</v>
      </c>
      <c r="O5" s="673" t="s">
        <v>89</v>
      </c>
      <c r="P5" s="672">
        <f>N52+1</f>
        <v>91</v>
      </c>
      <c r="Q5" s="673" t="s">
        <v>90</v>
      </c>
      <c r="R5" s="672">
        <f>P52+1</f>
        <v>130</v>
      </c>
      <c r="S5" s="673" t="s">
        <v>91</v>
      </c>
      <c r="T5" s="35"/>
      <c r="V5" s="672">
        <v>1</v>
      </c>
      <c r="W5" s="673" t="s">
        <v>88</v>
      </c>
      <c r="X5" s="672">
        <f>V62+1</f>
        <v>56</v>
      </c>
      <c r="Y5" s="673" t="s">
        <v>1084</v>
      </c>
      <c r="Z5" s="672">
        <f>X63+1</f>
        <v>113</v>
      </c>
      <c r="AA5" s="673" t="s">
        <v>293</v>
      </c>
      <c r="AB5" s="672">
        <f>Z62+1</f>
        <v>163</v>
      </c>
      <c r="AC5" s="673" t="s">
        <v>158</v>
      </c>
      <c r="AD5" s="672">
        <f>AB62+1</f>
        <v>217</v>
      </c>
      <c r="AE5" s="673" t="s">
        <v>276</v>
      </c>
      <c r="AF5" s="672">
        <f>AD57+1</f>
        <v>268</v>
      </c>
      <c r="AG5" s="673" t="s">
        <v>299</v>
      </c>
      <c r="AH5" s="1050">
        <f>LARGE(AH4:AH4,1)+1</f>
        <v>2</v>
      </c>
      <c r="AI5" s="1012" t="s">
        <v>1085</v>
      </c>
      <c r="AJ5" s="1013"/>
      <c r="AK5" s="1050">
        <f>LARGE(AK4:AK4,1)+1</f>
        <v>58</v>
      </c>
      <c r="AL5" s="1012" t="s">
        <v>1086</v>
      </c>
      <c r="AM5" s="660"/>
      <c r="AN5" s="660"/>
      <c r="AO5" s="3"/>
      <c r="AP5" s="676" t="s">
        <v>25</v>
      </c>
      <c r="AR5" s="1051"/>
      <c r="AS5" s="1659" t="s">
        <v>302</v>
      </c>
      <c r="AT5" s="1659"/>
      <c r="AV5" s="1051"/>
      <c r="AW5" s="1660" t="s">
        <v>319</v>
      </c>
      <c r="AX5" s="1660"/>
    </row>
    <row r="6" spans="1:50" ht="30" customHeight="1">
      <c r="A6" s="677"/>
      <c r="B6" s="672">
        <f>LARGE(B5:B5,1)+1</f>
        <v>2</v>
      </c>
      <c r="C6" s="673" t="s">
        <v>92</v>
      </c>
      <c r="D6" s="672">
        <f>LARGE(D5:D5,1)+1</f>
        <v>17</v>
      </c>
      <c r="E6" s="673" t="s">
        <v>93</v>
      </c>
      <c r="F6" s="672">
        <f>LARGE(F5:F5,1)+1</f>
        <v>33</v>
      </c>
      <c r="G6" s="673" t="s">
        <v>94</v>
      </c>
      <c r="H6" s="672">
        <f>LARGE(H5:H5,1)+1</f>
        <v>52</v>
      </c>
      <c r="I6" s="673" t="s">
        <v>95</v>
      </c>
      <c r="J6" s="35"/>
      <c r="K6" s="34"/>
      <c r="L6" s="672">
        <f>LARGE(L5:L5,1)+1</f>
        <v>2</v>
      </c>
      <c r="M6" s="673" t="s">
        <v>96</v>
      </c>
      <c r="N6" s="672">
        <f>LARGE(N5:N5,1)+1</f>
        <v>47</v>
      </c>
      <c r="O6" s="673" t="s">
        <v>97</v>
      </c>
      <c r="P6" s="672">
        <f>LARGE(P5:P5,1)+1</f>
        <v>92</v>
      </c>
      <c r="Q6" s="673" t="s">
        <v>98</v>
      </c>
      <c r="R6" s="672">
        <f>LARGE(R5:R5,1)+1</f>
        <v>131</v>
      </c>
      <c r="S6" s="673" t="s">
        <v>99</v>
      </c>
      <c r="T6" s="35"/>
      <c r="V6" s="672">
        <f>LARGE(V5:V5,1)+1</f>
        <v>2</v>
      </c>
      <c r="W6" s="673" t="s">
        <v>84</v>
      </c>
      <c r="X6" s="672">
        <f>LARGE(X5:X5,1)+1</f>
        <v>57</v>
      </c>
      <c r="Y6" s="673" t="s">
        <v>255</v>
      </c>
      <c r="Z6" s="672">
        <f>LARGE(Z5:Z5,1)+1</f>
        <v>114</v>
      </c>
      <c r="AA6" s="673" t="s">
        <v>125</v>
      </c>
      <c r="AB6" s="672">
        <f>LARGE(AB5:AB5,1)+1</f>
        <v>164</v>
      </c>
      <c r="AC6" s="673" t="s">
        <v>190</v>
      </c>
      <c r="AD6" s="672">
        <f>LARGE(AD5:AD5,1)+1</f>
        <v>218</v>
      </c>
      <c r="AE6" s="673" t="s">
        <v>1087</v>
      </c>
      <c r="AF6" s="672">
        <f>LARGE(AF5:AF5,1)+1</f>
        <v>269</v>
      </c>
      <c r="AG6" s="673" t="s">
        <v>188</v>
      </c>
      <c r="AH6" s="1050">
        <f>LARGE(AH4:AH5,1)+1</f>
        <v>3</v>
      </c>
      <c r="AI6" s="1012" t="s">
        <v>1088</v>
      </c>
      <c r="AJ6" s="1013"/>
      <c r="AK6" s="1050">
        <f>LARGE(AK4:AK5,1)+1</f>
        <v>59</v>
      </c>
      <c r="AL6" s="1012" t="s">
        <v>1089</v>
      </c>
      <c r="AM6" s="660"/>
      <c r="AN6" s="660"/>
      <c r="AO6" s="3"/>
      <c r="AP6" s="678" t="s">
        <v>1090</v>
      </c>
      <c r="AR6" s="1051">
        <v>1</v>
      </c>
      <c r="AS6" s="1052" t="s">
        <v>303</v>
      </c>
      <c r="AT6" s="1052"/>
      <c r="AV6" s="1051"/>
      <c r="AW6" s="1660"/>
      <c r="AX6" s="1660"/>
    </row>
    <row r="7" spans="1:50" ht="18.75">
      <c r="B7" s="672">
        <f>LARGE(B5:B6,1)+1</f>
        <v>3</v>
      </c>
      <c r="C7" s="673" t="s">
        <v>100</v>
      </c>
      <c r="D7" s="672">
        <f>LARGE(D5:D6,1)+1</f>
        <v>18</v>
      </c>
      <c r="E7" s="673" t="s">
        <v>101</v>
      </c>
      <c r="F7" s="672">
        <f>LARGE(F5:F6,1)+1</f>
        <v>34</v>
      </c>
      <c r="G7" s="673" t="s">
        <v>102</v>
      </c>
      <c r="H7" s="672">
        <f>LARGE(H5:H6,1)+1</f>
        <v>53</v>
      </c>
      <c r="I7" s="673" t="s">
        <v>103</v>
      </c>
      <c r="J7" s="35"/>
      <c r="K7" s="34"/>
      <c r="L7" s="672">
        <f>LARGE(L5:L6,1)+1</f>
        <v>3</v>
      </c>
      <c r="M7" s="673" t="s">
        <v>104</v>
      </c>
      <c r="N7" s="672">
        <f>LARGE(N5:N6,1)+1</f>
        <v>48</v>
      </c>
      <c r="O7" s="673" t="s">
        <v>105</v>
      </c>
      <c r="P7" s="672">
        <f>LARGE(P5:P6,1)+1</f>
        <v>93</v>
      </c>
      <c r="Q7" s="673" t="s">
        <v>106</v>
      </c>
      <c r="R7" s="672">
        <f>LARGE(R5:R6,1)+1</f>
        <v>132</v>
      </c>
      <c r="S7" s="673" t="s">
        <v>107</v>
      </c>
      <c r="T7" s="35"/>
      <c r="V7" s="672">
        <f>LARGE(V5:V6,1)+1</f>
        <v>3</v>
      </c>
      <c r="W7" s="673" t="s">
        <v>96</v>
      </c>
      <c r="X7" s="672">
        <f>LARGE(X5:X6,1)+1</f>
        <v>58</v>
      </c>
      <c r="Y7" s="673" t="s">
        <v>258</v>
      </c>
      <c r="Z7" s="672">
        <f>LARGE(Z5:Z6,1)+1</f>
        <v>115</v>
      </c>
      <c r="AA7" s="673" t="s">
        <v>233</v>
      </c>
      <c r="AB7" s="672">
        <f>LARGE(AB5:AB6,1)+1</f>
        <v>165</v>
      </c>
      <c r="AC7" s="673" t="s">
        <v>163</v>
      </c>
      <c r="AD7" s="672">
        <f>LARGE(AD5:AD6,1)+1</f>
        <v>219</v>
      </c>
      <c r="AE7" s="673" t="s">
        <v>513</v>
      </c>
      <c r="AF7" s="672">
        <f>LARGE(AF5:AF6,1)+1</f>
        <v>270</v>
      </c>
      <c r="AG7" s="673" t="s">
        <v>194</v>
      </c>
      <c r="AH7" s="1050">
        <f>LARGE(AH4:AH6,1)+1</f>
        <v>4</v>
      </c>
      <c r="AI7" s="1012" t="s">
        <v>1091</v>
      </c>
      <c r="AJ7" s="1013"/>
      <c r="AK7" s="1050">
        <f>LARGE(AK4:AK6,1)+1</f>
        <v>60</v>
      </c>
      <c r="AL7" s="1012" t="s">
        <v>1092</v>
      </c>
      <c r="AM7" s="660"/>
      <c r="AN7" s="660"/>
      <c r="AO7" s="3"/>
      <c r="AP7" s="678" t="s">
        <v>1093</v>
      </c>
      <c r="AR7" s="1051">
        <v>2</v>
      </c>
      <c r="AS7" s="1052" t="s">
        <v>304</v>
      </c>
      <c r="AT7" s="1052"/>
      <c r="AV7" s="1053" t="s">
        <v>12</v>
      </c>
      <c r="AW7" s="1054" t="s">
        <v>320</v>
      </c>
      <c r="AX7" s="1052"/>
    </row>
    <row r="8" spans="1:50" ht="46.5" customHeight="1">
      <c r="B8" s="672">
        <f>LARGE(B5:B7,1)+1</f>
        <v>4</v>
      </c>
      <c r="C8" s="673" t="s">
        <v>108</v>
      </c>
      <c r="D8" s="672">
        <f>LARGE(D5:D7,1)+1</f>
        <v>19</v>
      </c>
      <c r="E8" s="673" t="s">
        <v>101</v>
      </c>
      <c r="F8" s="672">
        <f>LARGE(F5:F7,1)+1</f>
        <v>35</v>
      </c>
      <c r="G8" s="673" t="s">
        <v>109</v>
      </c>
      <c r="H8" s="672">
        <f>LARGE(H5:H7,1)+1</f>
        <v>54</v>
      </c>
      <c r="I8" s="673" t="s">
        <v>110</v>
      </c>
      <c r="J8" s="35"/>
      <c r="K8" s="34"/>
      <c r="L8" s="672">
        <f>LARGE(L5:L7,1)+1</f>
        <v>4</v>
      </c>
      <c r="M8" s="673" t="s">
        <v>111</v>
      </c>
      <c r="N8" s="672">
        <f>LARGE(N5:N7,1)+1</f>
        <v>49</v>
      </c>
      <c r="O8" s="673" t="s">
        <v>112</v>
      </c>
      <c r="P8" s="672"/>
      <c r="Q8" s="667" t="s">
        <v>30</v>
      </c>
      <c r="R8" s="672">
        <f>LARGE(R5:R7,1)+1</f>
        <v>133</v>
      </c>
      <c r="S8" s="673" t="s">
        <v>113</v>
      </c>
      <c r="T8" s="35"/>
      <c r="V8" s="672">
        <f>LARGE(V5:V7,1)+1</f>
        <v>4</v>
      </c>
      <c r="W8" s="673" t="s">
        <v>289</v>
      </c>
      <c r="X8" s="672">
        <f>LARGE(X5:X7,1)+1</f>
        <v>59</v>
      </c>
      <c r="Y8" s="673" t="s">
        <v>170</v>
      </c>
      <c r="Z8" s="672">
        <f>LARGE(Z5:Z7,1)+1</f>
        <v>116</v>
      </c>
      <c r="AA8" s="673" t="s">
        <v>1094</v>
      </c>
      <c r="AB8" s="672">
        <f>LARGE(AB5:AB7,1)+1</f>
        <v>166</v>
      </c>
      <c r="AC8" s="673" t="s">
        <v>294</v>
      </c>
      <c r="AD8" s="672">
        <f>LARGE(AD5:AD7,1)+1</f>
        <v>220</v>
      </c>
      <c r="AE8" s="673" t="s">
        <v>280</v>
      </c>
      <c r="AF8" s="672">
        <f>LARGE(AF5:AF7,1)+1</f>
        <v>271</v>
      </c>
      <c r="AG8" s="673" t="s">
        <v>490</v>
      </c>
      <c r="AH8" s="1050">
        <f>LARGE(AH4:AH7,1)+1</f>
        <v>5</v>
      </c>
      <c r="AI8" s="1012" t="s">
        <v>1095</v>
      </c>
      <c r="AJ8" s="1013"/>
      <c r="AK8" s="1050">
        <f>LARGE(AK4:AK7,1)+1</f>
        <v>61</v>
      </c>
      <c r="AL8" s="1012" t="s">
        <v>1096</v>
      </c>
      <c r="AM8" s="660"/>
      <c r="AN8" s="660"/>
      <c r="AO8" s="3"/>
      <c r="AP8" s="678" t="s">
        <v>1097</v>
      </c>
      <c r="AR8" s="1051">
        <v>3</v>
      </c>
      <c r="AS8" s="1052" t="s">
        <v>305</v>
      </c>
      <c r="AT8" s="1052"/>
      <c r="AV8" s="1051">
        <v>1</v>
      </c>
      <c r="AW8" s="1052" t="s">
        <v>321</v>
      </c>
      <c r="AX8" s="1052"/>
    </row>
    <row r="9" spans="1:50" ht="27" customHeight="1">
      <c r="B9" s="672">
        <f>LARGE(B5:B8,1)+1</f>
        <v>5</v>
      </c>
      <c r="C9" s="673" t="s">
        <v>114</v>
      </c>
      <c r="D9" s="672">
        <f>LARGE(D5:D8,1)+1</f>
        <v>20</v>
      </c>
      <c r="E9" s="673" t="s">
        <v>115</v>
      </c>
      <c r="F9" s="672">
        <f>LARGE(F5:F8,1)+1</f>
        <v>36</v>
      </c>
      <c r="G9" s="673" t="s">
        <v>116</v>
      </c>
      <c r="H9" s="672"/>
      <c r="I9" s="666" t="s">
        <v>32</v>
      </c>
      <c r="J9" s="35"/>
      <c r="K9" s="34"/>
      <c r="L9" s="672"/>
      <c r="M9" s="667" t="s">
        <v>27</v>
      </c>
      <c r="N9" s="672">
        <f>LARGE(N5:N8,1)+1</f>
        <v>50</v>
      </c>
      <c r="O9" s="673" t="s">
        <v>117</v>
      </c>
      <c r="P9" s="672">
        <f>LARGE(P5:P8,1)+1</f>
        <v>94</v>
      </c>
      <c r="Q9" s="673" t="s">
        <v>118</v>
      </c>
      <c r="R9" s="672">
        <f>LARGE(R5:R8,1)+1</f>
        <v>134</v>
      </c>
      <c r="S9" s="673" t="s">
        <v>119</v>
      </c>
      <c r="T9" s="35"/>
      <c r="V9" s="672">
        <f>LARGE(V5:V8,1)+1</f>
        <v>5</v>
      </c>
      <c r="W9" s="673" t="s">
        <v>92</v>
      </c>
      <c r="X9" s="672">
        <f>LARGE(X5:X8,1)+1</f>
        <v>60</v>
      </c>
      <c r="Y9" s="673" t="s">
        <v>261</v>
      </c>
      <c r="Z9" s="672">
        <f>LARGE(Z5:Z8,1)+1</f>
        <v>117</v>
      </c>
      <c r="AA9" s="673" t="s">
        <v>1098</v>
      </c>
      <c r="AB9" s="672">
        <f>LARGE(AB5:AB8,1)+1</f>
        <v>167</v>
      </c>
      <c r="AC9" s="673" t="s">
        <v>195</v>
      </c>
      <c r="AD9" s="672">
        <f>LARGE(AD5:AD8,1)+1</f>
        <v>221</v>
      </c>
      <c r="AE9" s="673" t="s">
        <v>283</v>
      </c>
      <c r="AF9" s="672">
        <f>LARGE(AF5:AF8,1)+1</f>
        <v>272</v>
      </c>
      <c r="AG9" s="673" t="s">
        <v>204</v>
      </c>
      <c r="AH9" s="1050">
        <f>LARGE(AH4:AH8,1)+1</f>
        <v>6</v>
      </c>
      <c r="AI9" s="1012" t="s">
        <v>1099</v>
      </c>
      <c r="AJ9" s="1013"/>
      <c r="AK9" s="1050">
        <f>LARGE(AK4:AK8,1)+1</f>
        <v>62</v>
      </c>
      <c r="AL9" s="1012" t="s">
        <v>1100</v>
      </c>
      <c r="AM9" s="660"/>
      <c r="AN9" s="660"/>
      <c r="AO9" s="3"/>
      <c r="AP9" s="678" t="s">
        <v>1101</v>
      </c>
      <c r="AR9" s="1051">
        <v>4</v>
      </c>
      <c r="AS9" s="1052" t="s">
        <v>306</v>
      </c>
      <c r="AT9" s="1052"/>
      <c r="AV9" s="1051">
        <v>2</v>
      </c>
      <c r="AW9" s="1052" t="s">
        <v>322</v>
      </c>
      <c r="AX9" s="1052"/>
    </row>
    <row r="10" spans="1:50" ht="27" customHeight="1">
      <c r="B10" s="672">
        <f>LARGE(B5:B9,1)+1</f>
        <v>6</v>
      </c>
      <c r="C10" s="673" t="s">
        <v>475</v>
      </c>
      <c r="D10" s="679"/>
      <c r="E10" s="680" t="s">
        <v>29</v>
      </c>
      <c r="F10" s="672">
        <f>LARGE(F5:F9,1)+1</f>
        <v>37</v>
      </c>
      <c r="G10" s="673" t="s">
        <v>120</v>
      </c>
      <c r="H10" s="672">
        <f>LARGE(H5:H9,1)+1</f>
        <v>55</v>
      </c>
      <c r="I10" s="673" t="s">
        <v>121</v>
      </c>
      <c r="J10" s="35"/>
      <c r="K10" s="34"/>
      <c r="L10" s="672">
        <f>LARGE(L5:L9,1)+1</f>
        <v>5</v>
      </c>
      <c r="M10" s="673" t="s">
        <v>122</v>
      </c>
      <c r="N10" s="672">
        <f>LARGE(N5:N9,1)+1</f>
        <v>51</v>
      </c>
      <c r="O10" s="673" t="s">
        <v>477</v>
      </c>
      <c r="P10" s="672"/>
      <c r="Q10" s="667" t="s">
        <v>6</v>
      </c>
      <c r="R10" s="672">
        <f>LARGE(R5:R9,1)+1</f>
        <v>135</v>
      </c>
      <c r="S10" s="673" t="s">
        <v>123</v>
      </c>
      <c r="T10" s="35"/>
      <c r="V10" s="672">
        <f>LARGE(V5:V9,1)+1</f>
        <v>6</v>
      </c>
      <c r="W10" s="673" t="s">
        <v>100</v>
      </c>
      <c r="X10" s="672">
        <f>LARGE(X5:X9,1)+1</f>
        <v>61</v>
      </c>
      <c r="Y10" s="673" t="s">
        <v>264</v>
      </c>
      <c r="Z10" s="672">
        <f>LARGE(Z5:Z9,1)+1</f>
        <v>118</v>
      </c>
      <c r="AA10" s="673" t="s">
        <v>236</v>
      </c>
      <c r="AB10" s="672">
        <f>LARGE(AB5:AB9,1)+1</f>
        <v>168</v>
      </c>
      <c r="AC10" s="673" t="s">
        <v>168</v>
      </c>
      <c r="AD10" s="672">
        <f>LARGE(AD5:AD9,1)+1</f>
        <v>222</v>
      </c>
      <c r="AE10" s="673" t="s">
        <v>286</v>
      </c>
      <c r="AF10" s="672">
        <f>LARGE(AF5:AF9,1)+1</f>
        <v>273</v>
      </c>
      <c r="AG10" s="673" t="s">
        <v>143</v>
      </c>
      <c r="AH10" s="1050">
        <f>LARGE(AH4:AH9,1)+1</f>
        <v>7</v>
      </c>
      <c r="AI10" s="1012" t="s">
        <v>1102</v>
      </c>
      <c r="AJ10" s="1013"/>
      <c r="AK10" s="1050">
        <f>LARGE(AK4:AK9,1)+1</f>
        <v>63</v>
      </c>
      <c r="AL10" s="1012" t="s">
        <v>1103</v>
      </c>
      <c r="AM10" s="660"/>
      <c r="AN10" s="660"/>
      <c r="AO10" s="3"/>
      <c r="AP10" s="678" t="s">
        <v>1104</v>
      </c>
      <c r="AR10" s="1051">
        <v>5</v>
      </c>
      <c r="AS10" s="1052" t="s">
        <v>307</v>
      </c>
      <c r="AT10" s="1052"/>
      <c r="AV10" s="1051">
        <v>3</v>
      </c>
      <c r="AW10" s="1052" t="s">
        <v>323</v>
      </c>
      <c r="AX10" s="1052"/>
    </row>
    <row r="11" spans="1:50" ht="23.25" customHeight="1">
      <c r="B11" s="672">
        <f>LARGE(B5:B10,1)+1</f>
        <v>7</v>
      </c>
      <c r="C11" s="673" t="s">
        <v>124</v>
      </c>
      <c r="D11" s="672">
        <f>LARGE(D5:D10,1)+1</f>
        <v>21</v>
      </c>
      <c r="E11" s="673" t="s">
        <v>125</v>
      </c>
      <c r="F11" s="672">
        <f>LARGE(F5:F10,1)+1</f>
        <v>38</v>
      </c>
      <c r="G11" s="673" t="s">
        <v>126</v>
      </c>
      <c r="H11" s="672">
        <f>LARGE(H5:H10,1)+1</f>
        <v>56</v>
      </c>
      <c r="I11" s="673" t="s">
        <v>127</v>
      </c>
      <c r="J11" s="35"/>
      <c r="K11" s="34"/>
      <c r="L11" s="672">
        <f>LARGE(L5:L10,1)+1</f>
        <v>6</v>
      </c>
      <c r="M11" s="673" t="s">
        <v>128</v>
      </c>
      <c r="N11" s="672">
        <f>LARGE(N5:N10,1)+1</f>
        <v>52</v>
      </c>
      <c r="O11" s="673" t="s">
        <v>129</v>
      </c>
      <c r="P11" s="672">
        <f>LARGE(P5:P10,1)+1</f>
        <v>95</v>
      </c>
      <c r="Q11" s="673" t="s">
        <v>130</v>
      </c>
      <c r="R11" s="672">
        <f>LARGE(R5:R10,1)+1</f>
        <v>136</v>
      </c>
      <c r="S11" s="673" t="s">
        <v>131</v>
      </c>
      <c r="T11" s="35"/>
      <c r="V11" s="672">
        <f>LARGE(V5:V10,1)+1</f>
        <v>7</v>
      </c>
      <c r="W11" s="673" t="s">
        <v>108</v>
      </c>
      <c r="X11" s="672">
        <f>LARGE(X5:X10,1)+1</f>
        <v>62</v>
      </c>
      <c r="Y11" s="673" t="s">
        <v>266</v>
      </c>
      <c r="Z11" s="672">
        <f>LARGE(Z5:Z10,1)+1</f>
        <v>119</v>
      </c>
      <c r="AA11" s="673" t="s">
        <v>265</v>
      </c>
      <c r="AB11" s="672">
        <f>LARGE(AB5:AB10,1)+1</f>
        <v>169</v>
      </c>
      <c r="AC11" s="673" t="s">
        <v>175</v>
      </c>
      <c r="AD11" s="672">
        <f>LARGE(AD5:AD10,1)+1</f>
        <v>223</v>
      </c>
      <c r="AE11" s="673" t="s">
        <v>142</v>
      </c>
      <c r="AF11" s="672">
        <f>LARGE(AF5:AF10,1)+1</f>
        <v>274</v>
      </c>
      <c r="AG11" s="673" t="s">
        <v>1105</v>
      </c>
      <c r="AH11" s="1050">
        <f>LARGE(AH4:AH10,1)+1</f>
        <v>8</v>
      </c>
      <c r="AI11" s="1012" t="s">
        <v>1106</v>
      </c>
      <c r="AJ11" s="1013"/>
      <c r="AK11" s="1050">
        <f>LARGE(AK4:AK10,1)+1</f>
        <v>64</v>
      </c>
      <c r="AL11" s="1012" t="s">
        <v>1107</v>
      </c>
      <c r="AM11" s="660"/>
      <c r="AN11" s="660"/>
      <c r="AO11" s="3"/>
      <c r="AP11" s="678" t="s">
        <v>1108</v>
      </c>
      <c r="AR11" s="1051">
        <v>6</v>
      </c>
      <c r="AS11" s="1052" t="s">
        <v>326</v>
      </c>
      <c r="AT11" s="1052"/>
      <c r="AV11" s="1051">
        <v>4</v>
      </c>
      <c r="AW11" s="1647" t="s">
        <v>324</v>
      </c>
      <c r="AX11" s="1647"/>
    </row>
    <row r="12" spans="1:50" ht="23.25" customHeight="1">
      <c r="B12" s="679"/>
      <c r="C12" s="680" t="s">
        <v>27</v>
      </c>
      <c r="D12" s="672"/>
      <c r="E12" s="680" t="s">
        <v>35</v>
      </c>
      <c r="F12" s="672">
        <f>LARGE(F5:F11,1)+1</f>
        <v>39</v>
      </c>
      <c r="G12" s="673" t="s">
        <v>132</v>
      </c>
      <c r="H12" s="672">
        <f>LARGE(H5:H11,1)+1</f>
        <v>57</v>
      </c>
      <c r="I12" s="673" t="s">
        <v>133</v>
      </c>
      <c r="J12" s="35"/>
      <c r="K12" s="34"/>
      <c r="L12" s="672">
        <f>LARGE(L5:L11,1)+1</f>
        <v>7</v>
      </c>
      <c r="M12" s="673" t="s">
        <v>134</v>
      </c>
      <c r="N12" s="672"/>
      <c r="O12" s="667" t="s">
        <v>43</v>
      </c>
      <c r="P12" s="672">
        <f>LARGE(P5:P11,1)+1</f>
        <v>96</v>
      </c>
      <c r="Q12" s="673" t="s">
        <v>135</v>
      </c>
      <c r="R12" s="672"/>
      <c r="S12" s="668" t="s">
        <v>32</v>
      </c>
      <c r="T12" s="35"/>
      <c r="V12" s="672">
        <f>LARGE(V5:V11,1)+1</f>
        <v>8</v>
      </c>
      <c r="W12" s="673" t="s">
        <v>114</v>
      </c>
      <c r="X12" s="672">
        <f>LARGE(X5:X11,1)+1</f>
        <v>63</v>
      </c>
      <c r="Y12" s="673" t="s">
        <v>268</v>
      </c>
      <c r="Z12" s="672">
        <f>LARGE(Z5:Z11,1)+1</f>
        <v>120</v>
      </c>
      <c r="AA12" s="673" t="s">
        <v>1109</v>
      </c>
      <c r="AB12" s="672">
        <f>LARGE(AB5:AB11,1)+1</f>
        <v>170</v>
      </c>
      <c r="AC12" s="673" t="s">
        <v>1110</v>
      </c>
      <c r="AD12" s="672">
        <f>LARGE(AD5:AD11,1)+1</f>
        <v>224</v>
      </c>
      <c r="AE12" s="673" t="s">
        <v>149</v>
      </c>
      <c r="AF12" s="672">
        <f>LARGE(AF5:AF11,1)+1</f>
        <v>275</v>
      </c>
      <c r="AG12" s="673" t="s">
        <v>1111</v>
      </c>
      <c r="AH12" s="1050">
        <f>LARGE(AH4:AH11,1)+1</f>
        <v>9</v>
      </c>
      <c r="AI12" s="1012" t="s">
        <v>1112</v>
      </c>
      <c r="AJ12" s="1013"/>
      <c r="AK12" s="1050">
        <f>LARGE(AK4:AK11,1)+1</f>
        <v>65</v>
      </c>
      <c r="AL12" s="1012" t="s">
        <v>1113</v>
      </c>
      <c r="AM12" s="660"/>
      <c r="AN12" s="660"/>
      <c r="AO12" s="3"/>
      <c r="AP12" s="678" t="s">
        <v>1114</v>
      </c>
      <c r="AR12" s="1051">
        <v>7</v>
      </c>
      <c r="AS12" s="1052" t="s">
        <v>308</v>
      </c>
      <c r="AT12" s="1052"/>
      <c r="AV12" s="1051"/>
      <c r="AW12" s="1647"/>
      <c r="AX12" s="1647"/>
    </row>
    <row r="13" spans="1:50" ht="26.25" customHeight="1">
      <c r="B13" s="672">
        <f>LARGE(B5:B12,1)+1</f>
        <v>8</v>
      </c>
      <c r="C13" s="673" t="s">
        <v>136</v>
      </c>
      <c r="D13" s="672">
        <f>LARGE(D5:D12,1)+1</f>
        <v>22</v>
      </c>
      <c r="E13" s="673" t="s">
        <v>137</v>
      </c>
      <c r="F13" s="672"/>
      <c r="G13" s="680" t="s">
        <v>36</v>
      </c>
      <c r="H13" s="672"/>
      <c r="I13" s="666" t="s">
        <v>40</v>
      </c>
      <c r="J13" s="35"/>
      <c r="K13" s="34"/>
      <c r="L13" s="672">
        <f>LARGE(L5:L12,1)+1</f>
        <v>8</v>
      </c>
      <c r="M13" s="673" t="s">
        <v>138</v>
      </c>
      <c r="N13" s="672">
        <f>LARGE(N5:N12,1)+1</f>
        <v>53</v>
      </c>
      <c r="O13" s="673" t="s">
        <v>139</v>
      </c>
      <c r="P13" s="672">
        <f>LARGE(P5:P12,1)+1</f>
        <v>97</v>
      </c>
      <c r="Q13" s="673" t="s">
        <v>140</v>
      </c>
      <c r="R13" s="672">
        <f>LARGE(R5:R12,1)+1</f>
        <v>137</v>
      </c>
      <c r="S13" s="673" t="s">
        <v>141</v>
      </c>
      <c r="T13" s="35"/>
      <c r="V13" s="672">
        <f>LARGE(V5:V12,1)+1</f>
        <v>9</v>
      </c>
      <c r="W13" s="673" t="s">
        <v>475</v>
      </c>
      <c r="X13" s="672">
        <f>LARGE(X5:X12,1)+1</f>
        <v>64</v>
      </c>
      <c r="Y13" s="673" t="s">
        <v>271</v>
      </c>
      <c r="Z13" s="672">
        <f>LARGE(Z5:Z12,1)+1</f>
        <v>121</v>
      </c>
      <c r="AA13" s="673" t="s">
        <v>239</v>
      </c>
      <c r="AB13" s="672">
        <f>LARGE(AB5:AB12,1)+1</f>
        <v>171</v>
      </c>
      <c r="AC13" s="673" t="s">
        <v>182</v>
      </c>
      <c r="AD13" s="672">
        <f>LARGE(AD5:AD12,1)+1</f>
        <v>225</v>
      </c>
      <c r="AE13" s="673" t="s">
        <v>154</v>
      </c>
      <c r="AF13" s="672">
        <f>LARGE(AF5:AF12,1)+1</f>
        <v>276</v>
      </c>
      <c r="AG13" s="673" t="s">
        <v>209</v>
      </c>
      <c r="AH13" s="1050">
        <f>LARGE(AH4:AH12,1)+1</f>
        <v>10</v>
      </c>
      <c r="AI13" s="1012" t="s">
        <v>1115</v>
      </c>
      <c r="AJ13" s="1013"/>
      <c r="AK13" s="1050">
        <f>LARGE(AK4:AK12,1)+1</f>
        <v>66</v>
      </c>
      <c r="AL13" s="1012" t="s">
        <v>1116</v>
      </c>
      <c r="AM13" s="660"/>
      <c r="AN13" s="660"/>
      <c r="AO13" s="3"/>
      <c r="AP13" s="676" t="s">
        <v>27</v>
      </c>
      <c r="AR13" s="1051">
        <v>8</v>
      </c>
      <c r="AS13" s="1052" t="s">
        <v>309</v>
      </c>
      <c r="AT13" s="1052"/>
      <c r="AV13" s="1051"/>
      <c r="AW13" s="1055"/>
      <c r="AX13" s="1055"/>
    </row>
    <row r="14" spans="1:50" ht="22.5" customHeight="1">
      <c r="B14" s="679"/>
      <c r="C14" s="680" t="s">
        <v>26</v>
      </c>
      <c r="D14" s="672"/>
      <c r="E14" s="680" t="s">
        <v>30</v>
      </c>
      <c r="F14" s="672">
        <f>LARGE(F5:F13,1)+1</f>
        <v>40</v>
      </c>
      <c r="G14" s="673" t="s">
        <v>142</v>
      </c>
      <c r="H14" s="672">
        <f>LARGE(H5:H13,1)+1</f>
        <v>58</v>
      </c>
      <c r="I14" s="673" t="s">
        <v>143</v>
      </c>
      <c r="J14" s="35"/>
      <c r="K14" s="34"/>
      <c r="L14" s="672">
        <f>LARGE(L5:L13,1)+1</f>
        <v>9</v>
      </c>
      <c r="M14" s="673" t="s">
        <v>144</v>
      </c>
      <c r="N14" s="672">
        <f>LARGE(N5:N13,1)+1</f>
        <v>54</v>
      </c>
      <c r="O14" s="673" t="s">
        <v>145</v>
      </c>
      <c r="P14" s="672">
        <f>LARGE(P5:P13,1)+1</f>
        <v>98</v>
      </c>
      <c r="Q14" s="673" t="s">
        <v>480</v>
      </c>
      <c r="R14" s="672">
        <f>LARGE(R5:R13,1)+1</f>
        <v>138</v>
      </c>
      <c r="S14" s="673" t="s">
        <v>146</v>
      </c>
      <c r="T14" s="35"/>
      <c r="V14" s="672">
        <f>LARGE(V5:V13,1)+1</f>
        <v>10</v>
      </c>
      <c r="W14" s="673" t="s">
        <v>124</v>
      </c>
      <c r="X14" s="672">
        <f>LARGE(X5:X13,1)+1</f>
        <v>65</v>
      </c>
      <c r="Y14" s="673" t="s">
        <v>273</v>
      </c>
      <c r="Z14" s="672">
        <f>LARGE(Z5:Z13,1)+1</f>
        <v>122</v>
      </c>
      <c r="AA14" s="673" t="s">
        <v>243</v>
      </c>
      <c r="AB14" s="672">
        <f>LARGE(AB5:AB13,1)+1</f>
        <v>172</v>
      </c>
      <c r="AC14" s="673" t="s">
        <v>187</v>
      </c>
      <c r="AD14" s="672">
        <f>LARGE(AD5:AD13,1)+1</f>
        <v>226</v>
      </c>
      <c r="AE14" s="673" t="s">
        <v>161</v>
      </c>
      <c r="AF14" s="672">
        <f>LARGE(AF5:AF13,1)+1</f>
        <v>277</v>
      </c>
      <c r="AG14" s="673" t="s">
        <v>495</v>
      </c>
      <c r="AH14" s="1050">
        <f>LARGE(AH4:AH13,1)+1</f>
        <v>11</v>
      </c>
      <c r="AI14" s="1012" t="s">
        <v>1117</v>
      </c>
      <c r="AJ14" s="1013"/>
      <c r="AK14" s="1050">
        <f>LARGE(AK4:AK13,1)+1</f>
        <v>67</v>
      </c>
      <c r="AL14" s="1012" t="s">
        <v>1118</v>
      </c>
      <c r="AM14" s="660"/>
      <c r="AN14" s="660"/>
      <c r="AO14" s="3"/>
      <c r="AP14" s="678" t="s">
        <v>1119</v>
      </c>
      <c r="AR14" s="1051"/>
      <c r="AS14" s="1056" t="s">
        <v>310</v>
      </c>
      <c r="AT14" s="1052"/>
      <c r="AV14" s="1053" t="s">
        <v>15</v>
      </c>
      <c r="AW14" s="1054" t="s">
        <v>332</v>
      </c>
      <c r="AX14" s="1052"/>
    </row>
    <row r="15" spans="1:50" s="38" customFormat="1" ht="26.25" customHeight="1">
      <c r="B15" s="672">
        <f>LARGE(B5:B14,1)+1</f>
        <v>9</v>
      </c>
      <c r="C15" s="673" t="s">
        <v>147</v>
      </c>
      <c r="D15" s="672">
        <f>LARGE(D5:D14,1)+1</f>
        <v>23</v>
      </c>
      <c r="E15" s="673" t="s">
        <v>148</v>
      </c>
      <c r="F15" s="672">
        <f>LARGE(F5:F14,1)+1</f>
        <v>41</v>
      </c>
      <c r="G15" s="673" t="s">
        <v>149</v>
      </c>
      <c r="H15" s="672"/>
      <c r="I15" s="666" t="s">
        <v>48</v>
      </c>
      <c r="J15" s="35"/>
      <c r="K15" s="34"/>
      <c r="L15" s="672">
        <f>LARGE(L5:L14,1)+1</f>
        <v>10</v>
      </c>
      <c r="M15" s="673" t="s">
        <v>150</v>
      </c>
      <c r="N15" s="672">
        <f>LARGE(N5:N14,1)+1</f>
        <v>55</v>
      </c>
      <c r="O15" s="673" t="s">
        <v>151</v>
      </c>
      <c r="P15" s="672"/>
      <c r="Q15" s="667" t="s">
        <v>37</v>
      </c>
      <c r="R15" s="672">
        <f>LARGE(R5:R14,1)+1</f>
        <v>139</v>
      </c>
      <c r="S15" s="673" t="s">
        <v>152</v>
      </c>
      <c r="T15" s="35"/>
      <c r="V15" s="672">
        <f>LARGE(V5:V14,1)+1</f>
        <v>11</v>
      </c>
      <c r="W15" s="673" t="s">
        <v>1120</v>
      </c>
      <c r="X15" s="672">
        <f>LARGE(X5:X14,1)+1</f>
        <v>66</v>
      </c>
      <c r="Y15" s="673" t="s">
        <v>274</v>
      </c>
      <c r="Z15" s="672">
        <f>LARGE(Z5:Z14,1)+1</f>
        <v>123</v>
      </c>
      <c r="AA15" s="673" t="s">
        <v>247</v>
      </c>
      <c r="AB15" s="672">
        <f>LARGE(AB5:AB14,1)+1</f>
        <v>173</v>
      </c>
      <c r="AC15" s="673" t="s">
        <v>200</v>
      </c>
      <c r="AD15" s="672">
        <f>LARGE(AD5:AD14,1)+1</f>
        <v>227</v>
      </c>
      <c r="AE15" s="673" t="s">
        <v>91</v>
      </c>
      <c r="AF15" s="672">
        <f>LARGE(AF5:AF14,1)+1</f>
        <v>278</v>
      </c>
      <c r="AG15" s="673" t="s">
        <v>217</v>
      </c>
      <c r="AH15" s="1050">
        <f>LARGE(AH4:AH14,1)+1</f>
        <v>12</v>
      </c>
      <c r="AI15" s="1012" t="s">
        <v>1121</v>
      </c>
      <c r="AJ15" s="1014"/>
      <c r="AK15" s="1050">
        <f>LARGE(AK4:AK14,1)+1</f>
        <v>68</v>
      </c>
      <c r="AL15" s="1012" t="s">
        <v>1122</v>
      </c>
      <c r="AM15" s="681"/>
      <c r="AN15" s="681"/>
      <c r="AO15" s="3"/>
      <c r="AP15" s="682" t="s">
        <v>1123</v>
      </c>
      <c r="AR15" s="1051">
        <v>9</v>
      </c>
      <c r="AS15" s="1052" t="s">
        <v>311</v>
      </c>
      <c r="AT15" s="1052"/>
      <c r="AU15" s="30"/>
      <c r="AV15" s="1051">
        <v>1</v>
      </c>
      <c r="AW15" s="1647" t="s">
        <v>328</v>
      </c>
      <c r="AX15" s="1647"/>
    </row>
    <row r="16" spans="1:50" s="38" customFormat="1" ht="23.25" customHeight="1">
      <c r="B16" s="672">
        <f>LARGE(B5:B15,1)+1</f>
        <v>10</v>
      </c>
      <c r="C16" s="673" t="s">
        <v>153</v>
      </c>
      <c r="D16" s="672">
        <f>LARGE(D5:D15,1)+1</f>
        <v>24</v>
      </c>
      <c r="E16" s="673" t="s">
        <v>481</v>
      </c>
      <c r="F16" s="672">
        <f>LARGE(F5:F15,1)+1</f>
        <v>42</v>
      </c>
      <c r="G16" s="673" t="s">
        <v>154</v>
      </c>
      <c r="H16" s="672">
        <f>LARGE(H5:H15,1)+1</f>
        <v>59</v>
      </c>
      <c r="I16" s="673" t="s">
        <v>155</v>
      </c>
      <c r="J16" s="35"/>
      <c r="K16" s="34"/>
      <c r="L16" s="672">
        <f>LARGE(L5:L15,1)+1</f>
        <v>11</v>
      </c>
      <c r="M16" s="673" t="s">
        <v>156</v>
      </c>
      <c r="N16" s="672">
        <f>LARGE(N5:N15,1)+1</f>
        <v>56</v>
      </c>
      <c r="O16" s="673" t="s">
        <v>157</v>
      </c>
      <c r="P16" s="672">
        <f>LARGE(P5:P15,1)+1</f>
        <v>99</v>
      </c>
      <c r="Q16" s="673" t="s">
        <v>158</v>
      </c>
      <c r="R16" s="672">
        <f>LARGE(R5:R15,1)+1</f>
        <v>140</v>
      </c>
      <c r="S16" s="673" t="s">
        <v>159</v>
      </c>
      <c r="T16" s="35"/>
      <c r="V16" s="672">
        <f>LARGE(V5:V15,1)+1</f>
        <v>12</v>
      </c>
      <c r="W16" s="673" t="s">
        <v>104</v>
      </c>
      <c r="X16" s="672">
        <f>LARGE(X5:X15,1)+1</f>
        <v>67</v>
      </c>
      <c r="Y16" s="673" t="s">
        <v>277</v>
      </c>
      <c r="Z16" s="672">
        <f>LARGE(Z5:Z15,1)+1</f>
        <v>124</v>
      </c>
      <c r="AA16" s="673" t="s">
        <v>250</v>
      </c>
      <c r="AB16" s="672">
        <f>LARGE(AB5:AB15,1)+1</f>
        <v>174</v>
      </c>
      <c r="AC16" s="673" t="s">
        <v>193</v>
      </c>
      <c r="AD16" s="672">
        <f>LARGE(AD5:AD15,1)+1</f>
        <v>228</v>
      </c>
      <c r="AE16" s="673" t="s">
        <v>483</v>
      </c>
      <c r="AF16" s="672">
        <f>LARGE(AF5:AF15,1)+1</f>
        <v>279</v>
      </c>
      <c r="AG16" s="673" t="s">
        <v>220</v>
      </c>
      <c r="AH16" s="1050">
        <f>LARGE(AH4:AH15,1)+1</f>
        <v>13</v>
      </c>
      <c r="AI16" s="1012" t="s">
        <v>1124</v>
      </c>
      <c r="AJ16" s="1014"/>
      <c r="AK16" s="1050">
        <f>LARGE(AK4:AK15,1)+1</f>
        <v>69</v>
      </c>
      <c r="AL16" s="1012" t="s">
        <v>1125</v>
      </c>
      <c r="AM16" s="681"/>
      <c r="AN16" s="681"/>
      <c r="AO16" s="3"/>
      <c r="AP16" s="682" t="s">
        <v>1126</v>
      </c>
      <c r="AR16" s="1051">
        <v>10</v>
      </c>
      <c r="AS16" s="1052" t="s">
        <v>312</v>
      </c>
      <c r="AT16" s="1052"/>
      <c r="AU16" s="30"/>
      <c r="AV16" s="1051"/>
      <c r="AW16" s="1647"/>
      <c r="AX16" s="1647"/>
    </row>
    <row r="17" spans="2:50" s="38" customFormat="1" ht="23.25">
      <c r="B17" s="672">
        <f>LARGE(B5:B16,1)+1</f>
        <v>11</v>
      </c>
      <c r="C17" s="673" t="s">
        <v>160</v>
      </c>
      <c r="D17" s="672"/>
      <c r="E17" s="680" t="s">
        <v>31</v>
      </c>
      <c r="F17" s="672">
        <f>LARGE(F5:F16,1)+1</f>
        <v>43</v>
      </c>
      <c r="G17" s="673" t="s">
        <v>161</v>
      </c>
      <c r="H17" s="672"/>
      <c r="I17" s="666" t="s">
        <v>42</v>
      </c>
      <c r="J17" s="35"/>
      <c r="K17" s="34"/>
      <c r="L17" s="672"/>
      <c r="M17" s="667" t="s">
        <v>26</v>
      </c>
      <c r="N17" s="672">
        <f>LARGE(N5:N16,1)+1</f>
        <v>57</v>
      </c>
      <c r="O17" s="673" t="s">
        <v>162</v>
      </c>
      <c r="P17" s="672">
        <f>LARGE(P5:P16,1)+1</f>
        <v>100</v>
      </c>
      <c r="Q17" s="673" t="s">
        <v>163</v>
      </c>
      <c r="R17" s="672">
        <f>LARGE(R5:R16,1)+1</f>
        <v>141</v>
      </c>
      <c r="S17" s="673" t="s">
        <v>164</v>
      </c>
      <c r="T17" s="35"/>
      <c r="V17" s="672">
        <f>LARGE(V5:V16,1)+1</f>
        <v>13</v>
      </c>
      <c r="W17" s="673" t="s">
        <v>111</v>
      </c>
      <c r="X17" s="672">
        <f>LARGE(X5:X16,1)+1</f>
        <v>68</v>
      </c>
      <c r="Y17" s="673" t="s">
        <v>177</v>
      </c>
      <c r="Z17" s="672">
        <f>LARGE(Z5:Z16,1)+1</f>
        <v>125</v>
      </c>
      <c r="AA17" s="673" t="s">
        <v>252</v>
      </c>
      <c r="AB17" s="672">
        <f>LARGE(AB5:AB16,1)+1</f>
        <v>175</v>
      </c>
      <c r="AC17" s="673" t="s">
        <v>1127</v>
      </c>
      <c r="AD17" s="672">
        <f>LARGE(AD5:AD16,1)+1</f>
        <v>229</v>
      </c>
      <c r="AE17" s="673" t="s">
        <v>1128</v>
      </c>
      <c r="AF17" s="672">
        <f>LARGE(AF5:AF16,1)+1</f>
        <v>280</v>
      </c>
      <c r="AG17" s="673" t="s">
        <v>224</v>
      </c>
      <c r="AH17" s="1050">
        <f>LARGE(AH4:AH16,1)+1</f>
        <v>14</v>
      </c>
      <c r="AI17" s="1012" t="s">
        <v>1129</v>
      </c>
      <c r="AJ17" s="1014"/>
      <c r="AK17" s="1050">
        <f>LARGE(AK4:AK16,1)+1</f>
        <v>70</v>
      </c>
      <c r="AL17" s="1012" t="s">
        <v>1130</v>
      </c>
      <c r="AM17" s="681"/>
      <c r="AN17" s="681"/>
      <c r="AO17" s="3"/>
      <c r="AP17" s="682" t="s">
        <v>1131</v>
      </c>
      <c r="AR17" s="1051">
        <v>11</v>
      </c>
      <c r="AS17" s="1052" t="s">
        <v>313</v>
      </c>
      <c r="AT17" s="1052"/>
      <c r="AU17" s="30"/>
      <c r="AV17" s="1051">
        <v>2</v>
      </c>
      <c r="AW17" s="1647" t="s">
        <v>329</v>
      </c>
      <c r="AX17" s="1647"/>
    </row>
    <row r="18" spans="2:50" s="38" customFormat="1" ht="23.25" customHeight="1">
      <c r="B18" s="679"/>
      <c r="C18" s="680" t="s">
        <v>28</v>
      </c>
      <c r="D18" s="672">
        <f>LARGE(D5:D17,1)+1</f>
        <v>25</v>
      </c>
      <c r="E18" s="673" t="s">
        <v>482</v>
      </c>
      <c r="F18" s="672">
        <f>LARGE(F5:F17,1)+1</f>
        <v>44</v>
      </c>
      <c r="G18" s="673" t="s">
        <v>483</v>
      </c>
      <c r="H18" s="672">
        <f>LARGE(H5:H17,1)+1</f>
        <v>60</v>
      </c>
      <c r="I18" s="673" t="s">
        <v>165</v>
      </c>
      <c r="J18" s="35"/>
      <c r="K18" s="34"/>
      <c r="L18" s="672">
        <f>LARGE(L5:L17,1)+1</f>
        <v>12</v>
      </c>
      <c r="M18" s="673" t="s">
        <v>166</v>
      </c>
      <c r="N18" s="672">
        <f>LARGE(N5:N17,1)+1</f>
        <v>58</v>
      </c>
      <c r="O18" s="673" t="s">
        <v>167</v>
      </c>
      <c r="P18" s="672">
        <f>LARGE(P5:P17,1)+1</f>
        <v>101</v>
      </c>
      <c r="Q18" s="673" t="s">
        <v>168</v>
      </c>
      <c r="R18" s="672">
        <f>LARGE(R5:R17,1)+1</f>
        <v>142</v>
      </c>
      <c r="S18" s="673" t="s">
        <v>169</v>
      </c>
      <c r="T18" s="35"/>
      <c r="V18" s="672"/>
      <c r="W18" s="671" t="s">
        <v>27</v>
      </c>
      <c r="X18" s="672">
        <f>LARGE(X5:X17,1)+1</f>
        <v>69</v>
      </c>
      <c r="Y18" s="673" t="s">
        <v>1132</v>
      </c>
      <c r="Z18" s="672">
        <f>LARGE(Z5:Z17,1)+1</f>
        <v>126</v>
      </c>
      <c r="AA18" s="673" t="s">
        <v>256</v>
      </c>
      <c r="AB18" s="672">
        <f>LARGE(AB5:AB17,1)+1</f>
        <v>176</v>
      </c>
      <c r="AC18" s="673" t="s">
        <v>205</v>
      </c>
      <c r="AD18" s="672">
        <f>LARGE(AD5:AD17,1)+1</f>
        <v>230</v>
      </c>
      <c r="AE18" s="673" t="s">
        <v>171</v>
      </c>
      <c r="AF18" s="672">
        <f>LARGE(AF5:AF17,1)+1</f>
        <v>281</v>
      </c>
      <c r="AG18" s="673" t="s">
        <v>228</v>
      </c>
      <c r="AH18" s="1050">
        <f>LARGE(AH4:AH17,1)+1</f>
        <v>15</v>
      </c>
      <c r="AI18" s="1012" t="s">
        <v>1133</v>
      </c>
      <c r="AJ18" s="1014"/>
      <c r="AK18" s="1050">
        <f>LARGE(AK4:AK17,1)+1</f>
        <v>71</v>
      </c>
      <c r="AL18" s="1012" t="s">
        <v>1134</v>
      </c>
      <c r="AM18" s="681"/>
      <c r="AN18" s="681"/>
      <c r="AO18" s="3"/>
      <c r="AP18" s="678" t="s">
        <v>1135</v>
      </c>
      <c r="AR18" s="1051">
        <v>12</v>
      </c>
      <c r="AS18" s="1052" t="s">
        <v>314</v>
      </c>
      <c r="AT18" s="1052"/>
      <c r="AU18" s="30"/>
      <c r="AV18" s="1051"/>
      <c r="AW18" s="1647"/>
      <c r="AX18" s="1647"/>
    </row>
    <row r="19" spans="2:50" s="38" customFormat="1" ht="23.25" customHeight="1">
      <c r="B19" s="672">
        <f>LARGE(B5:B18,1)+1</f>
        <v>12</v>
      </c>
      <c r="C19" s="673" t="s">
        <v>170</v>
      </c>
      <c r="D19" s="672"/>
      <c r="E19" s="680" t="s">
        <v>6</v>
      </c>
      <c r="F19" s="672">
        <f>LARGE(F5:F18,1)+1</f>
        <v>45</v>
      </c>
      <c r="G19" s="673" t="s">
        <v>171</v>
      </c>
      <c r="H19" s="672">
        <f>LARGE(H5:H18,1)+1</f>
        <v>61</v>
      </c>
      <c r="I19" s="673" t="s">
        <v>172</v>
      </c>
      <c r="J19" s="35"/>
      <c r="K19" s="34"/>
      <c r="L19" s="672">
        <f>LARGE(L5:L18,1)+1</f>
        <v>13</v>
      </c>
      <c r="M19" s="673" t="s">
        <v>173</v>
      </c>
      <c r="N19" s="672">
        <f>LARGE(N5:N18,1)+1</f>
        <v>59</v>
      </c>
      <c r="O19" s="673" t="s">
        <v>174</v>
      </c>
      <c r="P19" s="672">
        <f>LARGE(P5:P18,1)+1</f>
        <v>102</v>
      </c>
      <c r="Q19" s="673" t="s">
        <v>175</v>
      </c>
      <c r="R19" s="672">
        <f>LARGE(R5:R18,1)+1</f>
        <v>143</v>
      </c>
      <c r="S19" s="673" t="s">
        <v>176</v>
      </c>
      <c r="T19" s="35"/>
      <c r="V19" s="672">
        <f>LARGE(V5:V18,1)+1</f>
        <v>14</v>
      </c>
      <c r="W19" s="673" t="s">
        <v>122</v>
      </c>
      <c r="X19" s="672">
        <f>LARGE(X5:X18,1)+1</f>
        <v>70</v>
      </c>
      <c r="Y19" s="673" t="s">
        <v>278</v>
      </c>
      <c r="Z19" s="672">
        <f>LARGE(Z5:Z18,1)+1</f>
        <v>127</v>
      </c>
      <c r="AA19" s="673" t="s">
        <v>1136</v>
      </c>
      <c r="AB19" s="672">
        <f>LARGE(AB5:AB18,1)+1</f>
        <v>177</v>
      </c>
      <c r="AC19" s="673" t="s">
        <v>199</v>
      </c>
      <c r="AD19" s="672">
        <f>LARGE(AD5:AD18,1)+1</f>
        <v>231</v>
      </c>
      <c r="AE19" s="673" t="s">
        <v>1137</v>
      </c>
      <c r="AF19" s="672">
        <f>LARGE(AF5:AF18,1)+1</f>
        <v>282</v>
      </c>
      <c r="AG19" s="673" t="s">
        <v>231</v>
      </c>
      <c r="AH19" s="1050">
        <f>LARGE(AH4:AH18,1)+1</f>
        <v>16</v>
      </c>
      <c r="AI19" s="1012" t="s">
        <v>1138</v>
      </c>
      <c r="AJ19" s="1014"/>
      <c r="AK19" s="1050">
        <f>LARGE(AK4:AK18,1)+1</f>
        <v>72</v>
      </c>
      <c r="AL19" s="1012" t="s">
        <v>1139</v>
      </c>
      <c r="AM19" s="681"/>
      <c r="AN19" s="681"/>
      <c r="AO19" s="3"/>
      <c r="AP19" s="678" t="s">
        <v>1140</v>
      </c>
      <c r="AR19" s="1051">
        <v>13</v>
      </c>
      <c r="AS19" s="1052" t="s">
        <v>315</v>
      </c>
      <c r="AT19" s="1052"/>
      <c r="AU19" s="30"/>
      <c r="AV19" s="1051">
        <v>3</v>
      </c>
      <c r="AW19" s="1647" t="s">
        <v>334</v>
      </c>
      <c r="AX19" s="1647"/>
    </row>
    <row r="20" spans="2:50" s="38" customFormat="1" ht="27" customHeight="1">
      <c r="B20" s="672">
        <f>LARGE(B5:B19,1)+1</f>
        <v>13</v>
      </c>
      <c r="C20" s="673" t="s">
        <v>177</v>
      </c>
      <c r="D20" s="672">
        <f>LARGE(D5:D19,1)+1</f>
        <v>26</v>
      </c>
      <c r="E20" s="673" t="s">
        <v>178</v>
      </c>
      <c r="F20" s="672">
        <f>LARGE(F5:F19,1)+1</f>
        <v>46</v>
      </c>
      <c r="G20" s="673" t="s">
        <v>179</v>
      </c>
      <c r="H20" s="672"/>
      <c r="I20" s="36"/>
      <c r="J20" s="35"/>
      <c r="K20" s="34"/>
      <c r="L20" s="672">
        <f>LARGE(L5:L19,1)+1</f>
        <v>14</v>
      </c>
      <c r="M20" s="673" t="s">
        <v>180</v>
      </c>
      <c r="N20" s="672">
        <f>LARGE(N5:N19,1)+1</f>
        <v>60</v>
      </c>
      <c r="O20" s="673" t="s">
        <v>181</v>
      </c>
      <c r="P20" s="672">
        <f>LARGE(P5:P19,1)+1</f>
        <v>103</v>
      </c>
      <c r="Q20" s="673" t="s">
        <v>182</v>
      </c>
      <c r="R20" s="672"/>
      <c r="S20" s="668" t="s">
        <v>40</v>
      </c>
      <c r="T20" s="35"/>
      <c r="V20" s="672">
        <f>LARGE(V5:V19,1)+1</f>
        <v>15</v>
      </c>
      <c r="W20" s="673" t="s">
        <v>136</v>
      </c>
      <c r="X20" s="672">
        <f>LARGE(X5:X19,1)+1</f>
        <v>71</v>
      </c>
      <c r="Y20" s="673" t="s">
        <v>281</v>
      </c>
      <c r="Z20" s="672">
        <f>LARGE(Z5:Z19,1)+1</f>
        <v>128</v>
      </c>
      <c r="AA20" s="673" t="s">
        <v>259</v>
      </c>
      <c r="AB20" s="672">
        <f>LARGE(AB5:AB19,1)+1</f>
        <v>178</v>
      </c>
      <c r="AC20" s="673" t="s">
        <v>210</v>
      </c>
      <c r="AD20" s="672">
        <f>LARGE(AD5:AD19,1)+1</f>
        <v>232</v>
      </c>
      <c r="AE20" s="673" t="s">
        <v>99</v>
      </c>
      <c r="AF20" s="683"/>
      <c r="AG20" s="684"/>
      <c r="AH20" s="1050">
        <f>LARGE(AH4:AH19,1)+1</f>
        <v>17</v>
      </c>
      <c r="AI20" s="1012" t="s">
        <v>1141</v>
      </c>
      <c r="AJ20" s="1014"/>
      <c r="AK20" s="1050">
        <f>LARGE(AK4:AK19,1)+1</f>
        <v>73</v>
      </c>
      <c r="AL20" s="1012" t="s">
        <v>1142</v>
      </c>
      <c r="AM20" s="681"/>
      <c r="AN20" s="681"/>
      <c r="AO20" s="3"/>
      <c r="AP20" s="678" t="s">
        <v>1143</v>
      </c>
      <c r="AR20" s="1051">
        <v>14</v>
      </c>
      <c r="AS20" s="1052" t="s">
        <v>318</v>
      </c>
      <c r="AT20" s="1052"/>
      <c r="AU20" s="30"/>
      <c r="AV20" s="1051"/>
      <c r="AW20" s="1647"/>
      <c r="AX20" s="1647"/>
    </row>
    <row r="21" spans="2:50" s="38" customFormat="1" ht="20.25" customHeight="1">
      <c r="B21" s="672">
        <f>LARGE(B5:B20,1)+1</f>
        <v>14</v>
      </c>
      <c r="C21" s="673" t="s">
        <v>183</v>
      </c>
      <c r="D21" s="672"/>
      <c r="E21" s="680" t="s">
        <v>37</v>
      </c>
      <c r="F21" s="672">
        <f>LARGE(F5:F20,1)+1</f>
        <v>47</v>
      </c>
      <c r="G21" s="673" t="s">
        <v>184</v>
      </c>
      <c r="H21" s="672"/>
      <c r="I21" s="36"/>
      <c r="J21" s="35"/>
      <c r="K21" s="34"/>
      <c r="L21" s="672">
        <f>LARGE(L5:L20,1)+1</f>
        <v>15</v>
      </c>
      <c r="M21" s="673" t="s">
        <v>185</v>
      </c>
      <c r="N21" s="672">
        <f>LARGE(N5:N20,1)+1</f>
        <v>61</v>
      </c>
      <c r="O21" s="673" t="s">
        <v>186</v>
      </c>
      <c r="P21" s="672">
        <f>LARGE(P5:P20,1)+1</f>
        <v>104</v>
      </c>
      <c r="Q21" s="673" t="s">
        <v>187</v>
      </c>
      <c r="R21" s="672">
        <f>LARGE(R5:R20,1)+1</f>
        <v>144</v>
      </c>
      <c r="S21" s="673" t="s">
        <v>188</v>
      </c>
      <c r="T21" s="35"/>
      <c r="V21" s="672">
        <f>LARGE(V5:V20,1)+1</f>
        <v>16</v>
      </c>
      <c r="W21" s="673" t="s">
        <v>128</v>
      </c>
      <c r="X21" s="672">
        <f>LARGE(X5:X20,1)+1</f>
        <v>72</v>
      </c>
      <c r="Y21" s="673" t="s">
        <v>284</v>
      </c>
      <c r="Z21" s="672">
        <f>LARGE(Z5:Z20,1)+1</f>
        <v>129</v>
      </c>
      <c r="AA21" s="673" t="s">
        <v>1144</v>
      </c>
      <c r="AB21" s="672">
        <f>LARGE(AB5:AB20,1)+1</f>
        <v>179</v>
      </c>
      <c r="AC21" s="673" t="s">
        <v>1145</v>
      </c>
      <c r="AD21" s="672">
        <f>LARGE(AD5:AD20,1)+1</f>
        <v>233</v>
      </c>
      <c r="AE21" s="673" t="s">
        <v>179</v>
      </c>
      <c r="AF21" s="683"/>
      <c r="AG21" s="671" t="s">
        <v>48</v>
      </c>
      <c r="AH21" s="1050">
        <f>LARGE(AH4:AH20,1)+1</f>
        <v>18</v>
      </c>
      <c r="AI21" s="1012" t="s">
        <v>1146</v>
      </c>
      <c r="AJ21" s="1014"/>
      <c r="AK21" s="1050">
        <f>LARGE(AK4:AK20,1)+1</f>
        <v>74</v>
      </c>
      <c r="AL21" s="1012" t="s">
        <v>1147</v>
      </c>
      <c r="AM21" s="681"/>
      <c r="AN21" s="681"/>
      <c r="AO21" s="3"/>
      <c r="AP21" s="678" t="s">
        <v>1148</v>
      </c>
      <c r="AR21" s="1051">
        <v>15</v>
      </c>
      <c r="AS21" s="1052" t="s">
        <v>317</v>
      </c>
      <c r="AT21" s="1052"/>
      <c r="AU21" s="32"/>
      <c r="AV21" s="1051">
        <v>4</v>
      </c>
      <c r="AW21" s="1052" t="s">
        <v>333</v>
      </c>
      <c r="AX21" s="1052"/>
    </row>
    <row r="22" spans="2:50" s="38" customFormat="1" ht="23.25" customHeight="1">
      <c r="B22" s="672">
        <f>LARGE(B5:B21,1)+1</f>
        <v>15</v>
      </c>
      <c r="C22" s="673" t="s">
        <v>189</v>
      </c>
      <c r="D22" s="672">
        <f>LARGE(D5:D21,1)+1</f>
        <v>27</v>
      </c>
      <c r="E22" s="673" t="s">
        <v>190</v>
      </c>
      <c r="F22" s="672">
        <f>LARGE(F5:F21,1)+1</f>
        <v>48</v>
      </c>
      <c r="G22" s="673" t="s">
        <v>191</v>
      </c>
      <c r="H22" s="672"/>
      <c r="I22" s="685"/>
      <c r="J22" s="35"/>
      <c r="K22" s="34"/>
      <c r="L22" s="672">
        <f>LARGE(L5:L21,1)+1</f>
        <v>16</v>
      </c>
      <c r="M22" s="673" t="s">
        <v>486</v>
      </c>
      <c r="N22" s="672">
        <f>LARGE(N5:N21,1)+1</f>
        <v>62</v>
      </c>
      <c r="O22" s="673" t="s">
        <v>192</v>
      </c>
      <c r="P22" s="672">
        <f>LARGE(P5:P21,1)+1</f>
        <v>105</v>
      </c>
      <c r="Q22" s="673" t="s">
        <v>193</v>
      </c>
      <c r="R22" s="672">
        <f>LARGE(R5:R21,1)+1</f>
        <v>145</v>
      </c>
      <c r="S22" s="673" t="s">
        <v>194</v>
      </c>
      <c r="T22" s="35"/>
      <c r="V22" s="672">
        <f>LARGE(V5:V21,1)+1</f>
        <v>17</v>
      </c>
      <c r="W22" s="673" t="s">
        <v>134</v>
      </c>
      <c r="X22" s="672">
        <f>LARGE(X5:X21,1)+1</f>
        <v>73</v>
      </c>
      <c r="Y22" s="673" t="s">
        <v>89</v>
      </c>
      <c r="Z22" s="672">
        <f>LARGE(Z5:Z21,1)+1</f>
        <v>130</v>
      </c>
      <c r="AA22" s="673" t="s">
        <v>262</v>
      </c>
      <c r="AB22" s="672">
        <f>LARGE(AB5:AB21,1)+1</f>
        <v>180</v>
      </c>
      <c r="AC22" s="673" t="s">
        <v>1149</v>
      </c>
      <c r="AD22" s="672">
        <f>LARGE(AD5:AD21,1)+1</f>
        <v>234</v>
      </c>
      <c r="AE22" s="673" t="s">
        <v>184</v>
      </c>
      <c r="AF22" s="683">
        <f>LARGE(AF5:AF21,1)+1</f>
        <v>283</v>
      </c>
      <c r="AG22" s="673" t="s">
        <v>1150</v>
      </c>
      <c r="AH22" s="1050">
        <f>LARGE(AH4:AH21,1)+1</f>
        <v>19</v>
      </c>
      <c r="AI22" s="1012" t="s">
        <v>1151</v>
      </c>
      <c r="AJ22" s="1014"/>
      <c r="AK22" s="1050">
        <f>LARGE(AK4:AK21,1)+1</f>
        <v>75</v>
      </c>
      <c r="AL22" s="1012" t="s">
        <v>1152</v>
      </c>
      <c r="AM22" s="681"/>
      <c r="AN22" s="681"/>
      <c r="AO22" s="3"/>
      <c r="AP22" s="678" t="s">
        <v>1153</v>
      </c>
      <c r="AR22" s="1051"/>
      <c r="AS22" s="1052"/>
      <c r="AT22" s="1052"/>
      <c r="AU22" s="32"/>
      <c r="AV22" s="1051">
        <v>5</v>
      </c>
      <c r="AW22" s="1052" t="s">
        <v>325</v>
      </c>
      <c r="AX22" s="1052"/>
    </row>
    <row r="23" spans="2:50" s="38" customFormat="1" ht="23.25" customHeight="1">
      <c r="B23" s="686"/>
      <c r="C23" s="36"/>
      <c r="D23" s="672">
        <f>LARGE(D5:D22,1)+1</f>
        <v>28</v>
      </c>
      <c r="E23" s="673" t="s">
        <v>195</v>
      </c>
      <c r="F23" s="672">
        <f>LARGE(F5:F22,1)+1</f>
        <v>49</v>
      </c>
      <c r="G23" s="673" t="s">
        <v>196</v>
      </c>
      <c r="H23" s="672"/>
      <c r="I23" s="685"/>
      <c r="J23" s="35"/>
      <c r="K23" s="34"/>
      <c r="L23" s="672">
        <f>LARGE(L5:L22,1)+1</f>
        <v>17</v>
      </c>
      <c r="M23" s="673" t="s">
        <v>197</v>
      </c>
      <c r="N23" s="672">
        <f>LARGE(N5:N22,1)+1</f>
        <v>63</v>
      </c>
      <c r="O23" s="673" t="s">
        <v>198</v>
      </c>
      <c r="P23" s="672">
        <f>LARGE(P5:P22,1)+1</f>
        <v>106</v>
      </c>
      <c r="Q23" s="673" t="s">
        <v>199</v>
      </c>
      <c r="R23" s="672">
        <f>LARGE(R5:R22,1)+1</f>
        <v>146</v>
      </c>
      <c r="S23" s="673" t="s">
        <v>490</v>
      </c>
      <c r="T23" s="35"/>
      <c r="V23" s="672">
        <f>LARGE(V5:V22,1)+1</f>
        <v>18</v>
      </c>
      <c r="W23" s="673" t="s">
        <v>138</v>
      </c>
      <c r="X23" s="672">
        <f>LARGE(X5:X22,1)+1</f>
        <v>74</v>
      </c>
      <c r="Y23" s="673" t="s">
        <v>97</v>
      </c>
      <c r="Z23" s="672">
        <f>LARGE(Z5:Z22,1)+1</f>
        <v>131</v>
      </c>
      <c r="AA23" s="673" t="s">
        <v>267</v>
      </c>
      <c r="AB23" s="672">
        <f>LARGE(AB5:AB22,1)+1</f>
        <v>181</v>
      </c>
      <c r="AC23" s="673" t="s">
        <v>203</v>
      </c>
      <c r="AD23" s="672">
        <f>LARGE(AD5:AD22,1)+1</f>
        <v>235</v>
      </c>
      <c r="AE23" s="673" t="s">
        <v>191</v>
      </c>
      <c r="AF23" s="683">
        <f>LARGE(AF5:AF22,1)+1</f>
        <v>284</v>
      </c>
      <c r="AG23" s="673" t="s">
        <v>155</v>
      </c>
      <c r="AH23" s="1050">
        <f>LARGE(AH4:AH22,1)+1</f>
        <v>20</v>
      </c>
      <c r="AI23" s="1012" t="s">
        <v>1154</v>
      </c>
      <c r="AJ23" s="1014"/>
      <c r="AK23" s="1050">
        <f>LARGE(AK4:AK22,1)+1</f>
        <v>76</v>
      </c>
      <c r="AL23" s="1012" t="s">
        <v>1155</v>
      </c>
      <c r="AM23" s="681"/>
      <c r="AN23" s="681"/>
      <c r="AO23" s="3"/>
      <c r="AP23" s="678" t="s">
        <v>1156</v>
      </c>
      <c r="AR23" s="1051"/>
      <c r="AS23" s="1652" t="s">
        <v>316</v>
      </c>
      <c r="AT23" s="1652"/>
      <c r="AU23" s="32"/>
      <c r="AV23" s="1051">
        <v>6</v>
      </c>
      <c r="AW23" s="1052" t="s">
        <v>330</v>
      </c>
      <c r="AX23" s="1052"/>
    </row>
    <row r="24" spans="2:50" s="38" customFormat="1" ht="23.25">
      <c r="B24" s="686"/>
      <c r="C24" s="36"/>
      <c r="D24" s="672">
        <f>LARGE(D5:D23,1)+1</f>
        <v>29</v>
      </c>
      <c r="E24" s="673" t="s">
        <v>200</v>
      </c>
      <c r="F24" s="672">
        <f>LARGE(F5:F23,1)+1</f>
        <v>50</v>
      </c>
      <c r="G24" s="673" t="s">
        <v>201</v>
      </c>
      <c r="H24" s="672"/>
      <c r="I24" s="685"/>
      <c r="J24" s="35"/>
      <c r="K24" s="34"/>
      <c r="L24" s="672">
        <f>LARGE(L5:L23,1)+1</f>
        <v>18</v>
      </c>
      <c r="M24" s="673" t="s">
        <v>202</v>
      </c>
      <c r="N24" s="672">
        <f>LARGE(N5:N23,1)+1</f>
        <v>64</v>
      </c>
      <c r="O24" s="673" t="s">
        <v>85</v>
      </c>
      <c r="P24" s="672">
        <f>LARGE(P5:P23,1)+1</f>
        <v>107</v>
      </c>
      <c r="Q24" s="673" t="s">
        <v>203</v>
      </c>
      <c r="R24" s="672">
        <f>LARGE(R5:R23,1)+1</f>
        <v>147</v>
      </c>
      <c r="S24" s="673" t="s">
        <v>204</v>
      </c>
      <c r="T24" s="35"/>
      <c r="V24" s="672">
        <f>LARGE(V5:V23,1)+1</f>
        <v>19</v>
      </c>
      <c r="W24" s="673" t="s">
        <v>144</v>
      </c>
      <c r="X24" s="672">
        <f>LARGE(X5:X23,1)+1</f>
        <v>75</v>
      </c>
      <c r="Y24" s="673" t="s">
        <v>105</v>
      </c>
      <c r="Z24" s="672">
        <f>LARGE(Z5:Z23,1)+1</f>
        <v>132</v>
      </c>
      <c r="AA24" s="673" t="s">
        <v>1157</v>
      </c>
      <c r="AB24" s="672">
        <f>LARGE(AB5:AB23,1)+1</f>
        <v>182</v>
      </c>
      <c r="AC24" s="673" t="s">
        <v>208</v>
      </c>
      <c r="AD24" s="672">
        <f>LARGE(AD5:AD23,1)+1</f>
        <v>236</v>
      </c>
      <c r="AE24" s="673" t="s">
        <v>196</v>
      </c>
      <c r="AF24" s="683"/>
      <c r="AG24" s="684"/>
      <c r="AH24" s="1050">
        <f>LARGE(AH4:AH23,1)+1</f>
        <v>21</v>
      </c>
      <c r="AI24" s="1012" t="s">
        <v>1158</v>
      </c>
      <c r="AJ24" s="1014"/>
      <c r="AK24" s="1050">
        <f>LARGE(AK4:AK23,1)+1</f>
        <v>77</v>
      </c>
      <c r="AL24" s="1012" t="s">
        <v>1159</v>
      </c>
      <c r="AM24" s="681"/>
      <c r="AN24" s="681"/>
      <c r="AO24" s="3"/>
      <c r="AP24" s="678" t="s">
        <v>1160</v>
      </c>
      <c r="AR24" s="1051"/>
      <c r="AS24" s="1652"/>
      <c r="AT24" s="1652"/>
      <c r="AU24" s="32"/>
      <c r="AV24" s="1051">
        <v>7</v>
      </c>
      <c r="AW24" s="1052" t="s">
        <v>331</v>
      </c>
      <c r="AX24" s="1052"/>
    </row>
    <row r="25" spans="2:50" s="38" customFormat="1" ht="25.5">
      <c r="B25" s="686"/>
      <c r="C25" s="36"/>
      <c r="D25" s="672">
        <f>LARGE(D5:D24,1)+1</f>
        <v>30</v>
      </c>
      <c r="E25" s="673" t="s">
        <v>205</v>
      </c>
      <c r="F25" s="672"/>
      <c r="G25" s="687"/>
      <c r="H25" s="672"/>
      <c r="I25" s="685"/>
      <c r="J25" s="35"/>
      <c r="K25" s="34"/>
      <c r="L25" s="672">
        <f>LARGE(L5:L24,1)+1</f>
        <v>19</v>
      </c>
      <c r="M25" s="673" t="s">
        <v>206</v>
      </c>
      <c r="N25" s="672">
        <f>LARGE(N5:N24,1)+1</f>
        <v>65</v>
      </c>
      <c r="O25" s="673" t="s">
        <v>207</v>
      </c>
      <c r="P25" s="672">
        <f>LARGE(P5:P24,1)+1</f>
        <v>108</v>
      </c>
      <c r="Q25" s="673" t="s">
        <v>208</v>
      </c>
      <c r="R25" s="672">
        <f>LARGE(R5:R24,1)+1</f>
        <v>148</v>
      </c>
      <c r="S25" s="673" t="s">
        <v>209</v>
      </c>
      <c r="T25" s="35"/>
      <c r="V25" s="672">
        <f>LARGE(V5:V24,1)+1</f>
        <v>20</v>
      </c>
      <c r="W25" s="673" t="s">
        <v>150</v>
      </c>
      <c r="X25" s="672">
        <f>LARGE(X5:X24,1)+1</f>
        <v>76</v>
      </c>
      <c r="Y25" s="673" t="s">
        <v>112</v>
      </c>
      <c r="Z25" s="672">
        <f>LARGE(Z5:Z24,1)+1</f>
        <v>133</v>
      </c>
      <c r="AA25" s="673" t="s">
        <v>269</v>
      </c>
      <c r="AB25" s="672">
        <f>LARGE(AB5:AB24,1)+1</f>
        <v>183</v>
      </c>
      <c r="AC25" s="673" t="s">
        <v>213</v>
      </c>
      <c r="AD25" s="672">
        <f>LARGE(AD5:AD24,1)+1</f>
        <v>237</v>
      </c>
      <c r="AE25" s="673" t="s">
        <v>201</v>
      </c>
      <c r="AF25" s="683"/>
      <c r="AG25" s="671" t="s">
        <v>42</v>
      </c>
      <c r="AH25" s="1050">
        <f>LARGE(AH4:AH24,1)+1</f>
        <v>22</v>
      </c>
      <c r="AI25" s="1012" t="s">
        <v>1161</v>
      </c>
      <c r="AJ25" s="1014"/>
      <c r="AK25" s="1050">
        <f>LARGE(AK4:AK24,1)+1</f>
        <v>78</v>
      </c>
      <c r="AL25" s="1012" t="s">
        <v>1162</v>
      </c>
      <c r="AM25" s="681"/>
      <c r="AN25" s="681"/>
      <c r="AO25" s="3"/>
      <c r="AP25" s="678" t="s">
        <v>1163</v>
      </c>
      <c r="AR25" s="1051"/>
      <c r="AS25" s="1650" t="s">
        <v>327</v>
      </c>
      <c r="AT25" s="1650"/>
      <c r="AU25" s="32"/>
      <c r="AV25" s="1051">
        <v>8</v>
      </c>
      <c r="AW25" s="1052" t="s">
        <v>337</v>
      </c>
      <c r="AX25" s="1057"/>
    </row>
    <row r="26" spans="2:50" s="38" customFormat="1" ht="30">
      <c r="B26" s="686"/>
      <c r="C26" s="36"/>
      <c r="D26" s="672">
        <f>LARGE(D5:D25,1)+1</f>
        <v>31</v>
      </c>
      <c r="E26" s="673" t="s">
        <v>210</v>
      </c>
      <c r="F26" s="672"/>
      <c r="G26" s="687"/>
      <c r="H26" s="672"/>
      <c r="I26" s="685"/>
      <c r="J26" s="35"/>
      <c r="K26" s="34"/>
      <c r="L26" s="672">
        <f>LARGE(L5:L25,1)+1</f>
        <v>20</v>
      </c>
      <c r="M26" s="673" t="s">
        <v>211</v>
      </c>
      <c r="N26" s="672">
        <f>LARGE(N5:N25,1)+1</f>
        <v>66</v>
      </c>
      <c r="O26" s="673" t="s">
        <v>212</v>
      </c>
      <c r="P26" s="672">
        <f>LARGE(P5:P25,1)+1</f>
        <v>109</v>
      </c>
      <c r="Q26" s="673" t="s">
        <v>213</v>
      </c>
      <c r="R26" s="672">
        <f>LARGE(R5:R25,1)+1</f>
        <v>149</v>
      </c>
      <c r="S26" s="673" t="s">
        <v>495</v>
      </c>
      <c r="T26" s="35"/>
      <c r="V26" s="672">
        <f>LARGE(V5:V25,1)+1</f>
        <v>21</v>
      </c>
      <c r="W26" s="673" t="s">
        <v>156</v>
      </c>
      <c r="X26" s="672">
        <f>LARGE(X5:X25,1)+1</f>
        <v>77</v>
      </c>
      <c r="Y26" s="673" t="s">
        <v>1164</v>
      </c>
      <c r="Z26" s="672">
        <f>LARGE(Z5:Z25,1)+1</f>
        <v>134</v>
      </c>
      <c r="AA26" s="673" t="s">
        <v>272</v>
      </c>
      <c r="AB26" s="672">
        <f>LARGE(AB5:AB25,1)+1</f>
        <v>184</v>
      </c>
      <c r="AC26" s="673" t="s">
        <v>216</v>
      </c>
      <c r="AD26" s="672">
        <f>LARGE(AD5:AD25,1)+1</f>
        <v>238</v>
      </c>
      <c r="AE26" s="673" t="s">
        <v>1165</v>
      </c>
      <c r="AF26" s="683">
        <f>LARGE(AF5:AF25,1)+1</f>
        <v>285</v>
      </c>
      <c r="AG26" s="673" t="s">
        <v>238</v>
      </c>
      <c r="AH26" s="1050">
        <f>LARGE(AH4:AH25,1)+1</f>
        <v>23</v>
      </c>
      <c r="AI26" s="1012" t="s">
        <v>1166</v>
      </c>
      <c r="AJ26" s="1014"/>
      <c r="AK26" s="1050">
        <f>LARGE(AK4:AK25,1)+1</f>
        <v>79</v>
      </c>
      <c r="AL26" s="1012" t="s">
        <v>1167</v>
      </c>
      <c r="AM26" s="681"/>
      <c r="AN26" s="681"/>
      <c r="AO26" s="3"/>
      <c r="AP26" s="676" t="s">
        <v>26</v>
      </c>
      <c r="AR26" s="1051"/>
      <c r="AS26" s="1650"/>
      <c r="AT26" s="1650"/>
      <c r="AU26" s="30"/>
      <c r="AV26" s="1051">
        <v>9</v>
      </c>
      <c r="AW26" s="1052" t="s">
        <v>338</v>
      </c>
      <c r="AX26" s="1057"/>
    </row>
    <row r="27" spans="2:50" s="38" customFormat="1" ht="19.5" thickBot="1">
      <c r="B27" s="688"/>
      <c r="C27" s="689"/>
      <c r="D27" s="689"/>
      <c r="E27" s="689"/>
      <c r="F27" s="689"/>
      <c r="G27" s="689"/>
      <c r="H27" s="690"/>
      <c r="I27" s="689"/>
      <c r="J27" s="691"/>
      <c r="K27" s="34"/>
      <c r="L27" s="672">
        <f>LARGE(L5:L26,1)+1</f>
        <v>21</v>
      </c>
      <c r="M27" s="673" t="s">
        <v>214</v>
      </c>
      <c r="N27" s="672">
        <f>LARGE(N5:N26,1)+1</f>
        <v>67</v>
      </c>
      <c r="O27" s="673" t="s">
        <v>215</v>
      </c>
      <c r="P27" s="672">
        <f>LARGE(P5:P26,1)+1</f>
        <v>110</v>
      </c>
      <c r="Q27" s="673" t="s">
        <v>216</v>
      </c>
      <c r="R27" s="672">
        <f>LARGE(R5:R26,1)+1</f>
        <v>150</v>
      </c>
      <c r="S27" s="673" t="s">
        <v>217</v>
      </c>
      <c r="T27" s="35"/>
      <c r="V27" s="672">
        <f>LARGE(V5:V26,1)+1</f>
        <v>22</v>
      </c>
      <c r="W27" s="673" t="s">
        <v>290</v>
      </c>
      <c r="X27" s="672">
        <f>LARGE(X5:X26,1)+1</f>
        <v>78</v>
      </c>
      <c r="Y27" s="673" t="s">
        <v>117</v>
      </c>
      <c r="Z27" s="672"/>
      <c r="AA27" s="692"/>
      <c r="AB27" s="672">
        <f>LARGE(AB5:AB26,1)+1</f>
        <v>185</v>
      </c>
      <c r="AC27" s="673" t="s">
        <v>1168</v>
      </c>
      <c r="AD27" s="672">
        <f>LARGE(AD5:AD26,1)+1</f>
        <v>239</v>
      </c>
      <c r="AE27" s="673" t="s">
        <v>87</v>
      </c>
      <c r="AF27" s="683">
        <f>LARGE(AF5:AF26,1)+1</f>
        <v>286</v>
      </c>
      <c r="AG27" s="673" t="s">
        <v>165</v>
      </c>
      <c r="AH27" s="1050">
        <f>LARGE(AH4:AH26,1)+1</f>
        <v>24</v>
      </c>
      <c r="AI27" s="1012" t="s">
        <v>1169</v>
      </c>
      <c r="AJ27" s="1014"/>
      <c r="AK27" s="1050">
        <f>LARGE(AK4:AK26,1)+1</f>
        <v>80</v>
      </c>
      <c r="AL27" s="1012" t="s">
        <v>1170</v>
      </c>
      <c r="AM27" s="681"/>
      <c r="AN27" s="681"/>
      <c r="AO27" s="3"/>
      <c r="AP27" s="678" t="s">
        <v>1171</v>
      </c>
      <c r="AR27" s="1051"/>
      <c r="AS27" s="1052"/>
      <c r="AT27" s="1052"/>
      <c r="AU27" s="30"/>
      <c r="AV27" s="1651">
        <v>10</v>
      </c>
      <c r="AW27" s="1647" t="s">
        <v>335</v>
      </c>
      <c r="AX27" s="1647"/>
    </row>
    <row r="28" spans="2:50" s="38" customFormat="1" ht="29.25" customHeight="1">
      <c r="B28" s="34"/>
      <c r="C28" s="34"/>
      <c r="D28" s="34"/>
      <c r="E28" s="34"/>
      <c r="F28" s="34"/>
      <c r="G28" s="34"/>
      <c r="H28" s="34"/>
      <c r="I28" s="34"/>
      <c r="J28" s="34"/>
      <c r="K28" s="34"/>
      <c r="L28" s="672">
        <f>LARGE(L5:L27,1)+1</f>
        <v>22</v>
      </c>
      <c r="M28" s="673" t="s">
        <v>218</v>
      </c>
      <c r="N28" s="672">
        <f>LARGE(N5:N27,1)+1</f>
        <v>68</v>
      </c>
      <c r="O28" s="673" t="s">
        <v>219</v>
      </c>
      <c r="P28" s="672"/>
      <c r="Q28" s="667" t="s">
        <v>38</v>
      </c>
      <c r="R28" s="672">
        <f>LARGE(R5:R27,1)+1</f>
        <v>151</v>
      </c>
      <c r="S28" s="673" t="s">
        <v>220</v>
      </c>
      <c r="T28" s="35"/>
      <c r="V28" s="672">
        <f>LARGE(V5:V27,1)+1</f>
        <v>23</v>
      </c>
      <c r="W28" s="673" t="s">
        <v>1172</v>
      </c>
      <c r="X28" s="672">
        <f>LARGE(X5:X27,1)+1</f>
        <v>79</v>
      </c>
      <c r="Y28" s="673" t="s">
        <v>292</v>
      </c>
      <c r="Z28" s="672"/>
      <c r="AA28" s="670" t="s">
        <v>35</v>
      </c>
      <c r="AB28" s="672">
        <f>LARGE(AB5:AB27,1)+1</f>
        <v>186</v>
      </c>
      <c r="AC28" s="673" t="s">
        <v>1173</v>
      </c>
      <c r="AD28" s="672">
        <f>LARGE(AD5:AD27,1)+1</f>
        <v>240</v>
      </c>
      <c r="AE28" s="673" t="s">
        <v>95</v>
      </c>
      <c r="AF28" s="683">
        <f>LARGE(AF5:AF27,1)+1</f>
        <v>287</v>
      </c>
      <c r="AG28" s="673" t="s">
        <v>172</v>
      </c>
      <c r="AH28" s="1050">
        <f>LARGE(AH4:AH27,1)+1</f>
        <v>25</v>
      </c>
      <c r="AI28" s="1012" t="s">
        <v>1174</v>
      </c>
      <c r="AJ28" s="1014"/>
      <c r="AK28" s="1050">
        <f>LARGE(AK4:AK27,1)+1</f>
        <v>81</v>
      </c>
      <c r="AL28" s="1012" t="s">
        <v>1175</v>
      </c>
      <c r="AM28" s="681"/>
      <c r="AN28" s="681"/>
      <c r="AO28" s="3"/>
      <c r="AP28" s="678" t="s">
        <v>1176</v>
      </c>
      <c r="AR28" s="30"/>
      <c r="AS28" s="30"/>
      <c r="AT28" s="30"/>
      <c r="AU28" s="30"/>
      <c r="AV28" s="1651"/>
      <c r="AW28" s="1647"/>
      <c r="AX28" s="1647"/>
    </row>
    <row r="29" spans="2:50" s="38" customFormat="1" ht="25.5">
      <c r="B29" s="34"/>
      <c r="C29" s="34"/>
      <c r="D29" s="34"/>
      <c r="E29" s="34"/>
      <c r="F29" s="34"/>
      <c r="G29" s="34"/>
      <c r="H29" s="34"/>
      <c r="I29" s="34"/>
      <c r="J29" s="34"/>
      <c r="K29" s="34"/>
      <c r="L29" s="672">
        <f>LARGE(L5:L28,1)+1</f>
        <v>23</v>
      </c>
      <c r="M29" s="673" t="s">
        <v>221</v>
      </c>
      <c r="N29" s="672">
        <f>LARGE(N5:N28,1)+1</f>
        <v>69</v>
      </c>
      <c r="O29" s="673" t="s">
        <v>222</v>
      </c>
      <c r="P29" s="672">
        <f>LARGE(P5:P28,1)+1</f>
        <v>111</v>
      </c>
      <c r="Q29" s="673" t="s">
        <v>223</v>
      </c>
      <c r="R29" s="672">
        <f>LARGE(R5:R28,1)+1</f>
        <v>152</v>
      </c>
      <c r="S29" s="673" t="s">
        <v>224</v>
      </c>
      <c r="T29" s="35"/>
      <c r="V29" s="672"/>
      <c r="W29" s="36"/>
      <c r="X29" s="672">
        <f>LARGE(X5:X28,1)+1</f>
        <v>80</v>
      </c>
      <c r="Y29" s="673" t="s">
        <v>183</v>
      </c>
      <c r="Z29" s="672">
        <f>LARGE(Z5:Z28,1)+1</f>
        <v>135</v>
      </c>
      <c r="AA29" s="673" t="s">
        <v>137</v>
      </c>
      <c r="AB29" s="672"/>
      <c r="AC29" s="670" t="s">
        <v>38</v>
      </c>
      <c r="AD29" s="672">
        <f>LARGE(AD5:AD28,1)+1</f>
        <v>241</v>
      </c>
      <c r="AE29" s="673" t="s">
        <v>1177</v>
      </c>
      <c r="AF29" s="683">
        <f>LARGE(AF5:AF28,1)+1</f>
        <v>288</v>
      </c>
      <c r="AG29" s="673" t="s">
        <v>241</v>
      </c>
      <c r="AH29" s="1050">
        <f>LARGE(AH4:AH28,1)+1</f>
        <v>26</v>
      </c>
      <c r="AI29" s="1012" t="s">
        <v>1178</v>
      </c>
      <c r="AJ29" s="1014"/>
      <c r="AK29" s="1050">
        <f>LARGE(AK4:AK28,1)+1</f>
        <v>82</v>
      </c>
      <c r="AL29" s="1012" t="s">
        <v>1179</v>
      </c>
      <c r="AM29" s="681"/>
      <c r="AN29" s="681"/>
      <c r="AO29" s="3"/>
      <c r="AP29" s="678" t="s">
        <v>1180</v>
      </c>
      <c r="AR29" s="30"/>
      <c r="AS29" s="30"/>
      <c r="AT29" s="30"/>
      <c r="AU29" s="30"/>
      <c r="AV29" s="1051"/>
      <c r="AW29" s="1055"/>
      <c r="AX29" s="1055"/>
    </row>
    <row r="30" spans="2:50" s="38" customFormat="1" ht="18.75">
      <c r="B30" s="34"/>
      <c r="C30" s="34"/>
      <c r="D30" s="34"/>
      <c r="E30" s="34"/>
      <c r="F30" s="34"/>
      <c r="G30" s="34"/>
      <c r="H30" s="34"/>
      <c r="I30" s="34"/>
      <c r="J30" s="34"/>
      <c r="K30" s="34"/>
      <c r="L30" s="672">
        <f>LARGE(L5:L29,1)+1</f>
        <v>24</v>
      </c>
      <c r="M30" s="673" t="s">
        <v>225</v>
      </c>
      <c r="N30" s="672">
        <f>LARGE(N5:N29,1)+1</f>
        <v>70</v>
      </c>
      <c r="O30" s="673" t="s">
        <v>226</v>
      </c>
      <c r="P30" s="672">
        <f>LARGE(P5:P29,1)+1</f>
        <v>112</v>
      </c>
      <c r="Q30" s="673" t="s">
        <v>227</v>
      </c>
      <c r="R30" s="672">
        <f>LARGE(R5:R29,1)+1</f>
        <v>153</v>
      </c>
      <c r="S30" s="673" t="s">
        <v>228</v>
      </c>
      <c r="T30" s="35"/>
      <c r="V30" s="672"/>
      <c r="W30" s="670" t="s">
        <v>26</v>
      </c>
      <c r="X30" s="672">
        <f>LARGE(X5:X29,1)+1</f>
        <v>81</v>
      </c>
      <c r="Y30" s="673" t="s">
        <v>189</v>
      </c>
      <c r="Z30" s="672">
        <f>LARGE(Z5:Z29,1)+1</f>
        <v>136</v>
      </c>
      <c r="AA30" s="673" t="s">
        <v>1181</v>
      </c>
      <c r="AB30" s="672">
        <f>LARGE(AB5:AB29,1)+1</f>
        <v>187</v>
      </c>
      <c r="AC30" s="673" t="s">
        <v>223</v>
      </c>
      <c r="AD30" s="672">
        <f>LARGE(AD5:AD29,1)+1</f>
        <v>242</v>
      </c>
      <c r="AE30" s="673" t="s">
        <v>103</v>
      </c>
      <c r="AF30" s="683">
        <f>LARGE(AF5:AF29,1)+1</f>
        <v>289</v>
      </c>
      <c r="AG30" s="673" t="s">
        <v>245</v>
      </c>
      <c r="AH30" s="1050">
        <f>LARGE(AH4:AH29,1)+1</f>
        <v>27</v>
      </c>
      <c r="AI30" s="1012" t="s">
        <v>1182</v>
      </c>
      <c r="AJ30" s="1014"/>
      <c r="AK30" s="1050">
        <f>LARGE(AK4:AK29,1)+1</f>
        <v>83</v>
      </c>
      <c r="AL30" s="1012" t="s">
        <v>1183</v>
      </c>
      <c r="AM30" s="681"/>
      <c r="AN30" s="681"/>
      <c r="AO30" s="3"/>
      <c r="AP30" s="678" t="s">
        <v>1184</v>
      </c>
      <c r="AR30" s="31"/>
      <c r="AS30" s="31"/>
      <c r="AT30" s="31"/>
      <c r="AU30" s="31"/>
      <c r="AV30" s="1053" t="s">
        <v>16</v>
      </c>
      <c r="AW30" s="1054" t="s">
        <v>336</v>
      </c>
      <c r="AX30" s="1057"/>
    </row>
    <row r="31" spans="2:50" s="38" customFormat="1" ht="18.75">
      <c r="B31" s="34"/>
      <c r="C31" s="34"/>
      <c r="D31" s="34"/>
      <c r="E31" s="34"/>
      <c r="F31" s="34"/>
      <c r="G31" s="34"/>
      <c r="H31" s="34"/>
      <c r="I31" s="34"/>
      <c r="J31" s="34"/>
      <c r="K31" s="34"/>
      <c r="L31" s="672">
        <f>LARGE(L5:L30,1)+1</f>
        <v>25</v>
      </c>
      <c r="M31" s="673" t="s">
        <v>229</v>
      </c>
      <c r="N31" s="672">
        <f>LARGE(N5:N30,1)+1</f>
        <v>71</v>
      </c>
      <c r="O31" s="673" t="s">
        <v>230</v>
      </c>
      <c r="P31" s="672"/>
      <c r="Q31" s="36"/>
      <c r="R31" s="672">
        <f>LARGE(R5:R30,1)+1</f>
        <v>154</v>
      </c>
      <c r="S31" s="673" t="s">
        <v>231</v>
      </c>
      <c r="T31" s="35"/>
      <c r="V31" s="672">
        <f>LARGE(V5:V30,1)+1</f>
        <v>24</v>
      </c>
      <c r="W31" s="673" t="s">
        <v>1185</v>
      </c>
      <c r="X31" s="672">
        <f>LARGE(X5:X30,1)+1</f>
        <v>82</v>
      </c>
      <c r="Y31" s="673" t="s">
        <v>477</v>
      </c>
      <c r="Z31" s="672">
        <f>LARGE(Z5:Z30,1)+1</f>
        <v>137</v>
      </c>
      <c r="AA31" s="673" t="s">
        <v>275</v>
      </c>
      <c r="AB31" s="672">
        <f>LARGE(AB5:AB30,1)+1</f>
        <v>188</v>
      </c>
      <c r="AC31" s="673" t="s">
        <v>227</v>
      </c>
      <c r="AD31" s="672">
        <f>LARGE(AD5:AD30,1)+1</f>
        <v>243</v>
      </c>
      <c r="AE31" s="673" t="s">
        <v>113</v>
      </c>
      <c r="AF31" s="683"/>
      <c r="AG31" s="684"/>
      <c r="AH31" s="1050">
        <f>LARGE(AH4:AH30,1)+1</f>
        <v>28</v>
      </c>
      <c r="AI31" s="1012" t="s">
        <v>1186</v>
      </c>
      <c r="AJ31" s="1014"/>
      <c r="AK31" s="1050">
        <f>LARGE(AK4:AK30,1)+1</f>
        <v>84</v>
      </c>
      <c r="AL31" s="1012" t="s">
        <v>1187</v>
      </c>
      <c r="AM31" s="681"/>
      <c r="AN31" s="681"/>
      <c r="AO31" s="3"/>
      <c r="AP31" s="678" t="s">
        <v>1188</v>
      </c>
      <c r="AR31" s="1058" t="s">
        <v>82</v>
      </c>
      <c r="AS31" s="1011" t="s">
        <v>287</v>
      </c>
      <c r="AT31" s="31"/>
      <c r="AU31" s="31"/>
      <c r="AV31" s="1651">
        <v>1</v>
      </c>
      <c r="AW31" s="1647" t="s">
        <v>339</v>
      </c>
      <c r="AX31" s="1647"/>
    </row>
    <row r="32" spans="2:50" s="38" customFormat="1" ht="23.25" customHeight="1">
      <c r="B32" s="34"/>
      <c r="C32" s="34"/>
      <c r="D32" s="34"/>
      <c r="E32" s="34"/>
      <c r="F32" s="34"/>
      <c r="G32" s="34"/>
      <c r="H32" s="34"/>
      <c r="I32" s="34"/>
      <c r="J32" s="34"/>
      <c r="K32" s="34"/>
      <c r="L32" s="672">
        <f>LARGE(L5:L31,1)+1</f>
        <v>26</v>
      </c>
      <c r="M32" s="673" t="s">
        <v>232</v>
      </c>
      <c r="N32" s="672"/>
      <c r="O32" s="667" t="s">
        <v>29</v>
      </c>
      <c r="P32" s="672"/>
      <c r="Q32" s="667" t="s">
        <v>41</v>
      </c>
      <c r="R32" s="672"/>
      <c r="S32" s="34"/>
      <c r="T32" s="35"/>
      <c r="V32" s="672">
        <f>LARGE(V5:V31,1)+1</f>
        <v>25</v>
      </c>
      <c r="W32" s="673" t="s">
        <v>166</v>
      </c>
      <c r="X32" s="672">
        <f>LARGE(X5:X31,1)+1</f>
        <v>83</v>
      </c>
      <c r="Y32" s="673" t="s">
        <v>1189</v>
      </c>
      <c r="Z32" s="672">
        <f>LARGE(Z5:Z31,1)+1</f>
        <v>138</v>
      </c>
      <c r="AA32" s="673" t="s">
        <v>512</v>
      </c>
      <c r="AB32" s="672"/>
      <c r="AC32" s="671" t="s">
        <v>41</v>
      </c>
      <c r="AD32" s="672">
        <f>LARGE(AD5:AD31,1)+1</f>
        <v>244</v>
      </c>
      <c r="AE32" s="673" t="s">
        <v>110</v>
      </c>
      <c r="AF32" s="683"/>
      <c r="AG32" s="670" t="s">
        <v>44</v>
      </c>
      <c r="AH32" s="1050">
        <f>LARGE(AH4:AH31,1)+1</f>
        <v>29</v>
      </c>
      <c r="AI32" s="1012" t="s">
        <v>1190</v>
      </c>
      <c r="AJ32" s="1014"/>
      <c r="AK32" s="1050">
        <f>LARGE(AK4:AK31,1)+1</f>
        <v>85</v>
      </c>
      <c r="AL32" s="1012" t="s">
        <v>1191</v>
      </c>
      <c r="AM32" s="681"/>
      <c r="AN32" s="681"/>
      <c r="AO32" s="3"/>
      <c r="AP32" s="678" t="s">
        <v>1192</v>
      </c>
      <c r="AR32"/>
      <c r="AS32" s="1059"/>
      <c r="AT32" s="31"/>
      <c r="AU32" s="31"/>
      <c r="AV32" s="1651"/>
      <c r="AW32" s="1647"/>
      <c r="AX32" s="1647"/>
    </row>
    <row r="33" spans="2:50" s="38" customFormat="1" ht="23.25">
      <c r="B33" s="34"/>
      <c r="C33" s="34"/>
      <c r="D33" s="34"/>
      <c r="E33" s="34"/>
      <c r="F33" s="34"/>
      <c r="G33" s="34"/>
      <c r="H33" s="34"/>
      <c r="I33" s="34"/>
      <c r="J33" s="34"/>
      <c r="K33" s="34"/>
      <c r="L33" s="672">
        <f>LARGE(L5:L32,1)+1</f>
        <v>27</v>
      </c>
      <c r="M33" s="673" t="s">
        <v>506</v>
      </c>
      <c r="N33" s="672">
        <f>LARGE(N5:N32,1)+1</f>
        <v>72</v>
      </c>
      <c r="O33" s="673" t="s">
        <v>233</v>
      </c>
      <c r="P33" s="672">
        <f>LARGE(P5:P32,1)+1</f>
        <v>113</v>
      </c>
      <c r="Q33" s="673" t="s">
        <v>234</v>
      </c>
      <c r="R33" s="672"/>
      <c r="S33" s="668" t="s">
        <v>42</v>
      </c>
      <c r="T33" s="35"/>
      <c r="V33" s="672">
        <f>LARGE(V5:V32,1)+1</f>
        <v>26</v>
      </c>
      <c r="W33" s="673" t="s">
        <v>173</v>
      </c>
      <c r="X33" s="672">
        <f>LARGE(X5:X32,1)+1</f>
        <v>84</v>
      </c>
      <c r="Y33" s="673" t="s">
        <v>129</v>
      </c>
      <c r="Z33" s="672">
        <f>LARGE(Z5:Z32,1)+1</f>
        <v>139</v>
      </c>
      <c r="AA33" s="673" t="s">
        <v>1193</v>
      </c>
      <c r="AB33" s="672">
        <f>LARGE(AB5:AB32,1)+1</f>
        <v>189</v>
      </c>
      <c r="AC33" s="673" t="s">
        <v>1194</v>
      </c>
      <c r="AD33" s="672">
        <f>LARGE(AD5:AD32,1)+1</f>
        <v>245</v>
      </c>
      <c r="AE33" s="673" t="s">
        <v>1195</v>
      </c>
      <c r="AF33" s="683">
        <f>LARGE(AF5:AF32,1)+1</f>
        <v>290</v>
      </c>
      <c r="AG33" s="673" t="s">
        <v>254</v>
      </c>
      <c r="AH33" s="1050">
        <f>LARGE(AH4:AH32,1)+1</f>
        <v>30</v>
      </c>
      <c r="AI33" s="1012" t="s">
        <v>1196</v>
      </c>
      <c r="AJ33" s="1014"/>
      <c r="AK33" s="1050">
        <f>LARGE(AK4:AK32,1)+1</f>
        <v>86</v>
      </c>
      <c r="AL33" s="1012" t="s">
        <v>1197</v>
      </c>
      <c r="AM33" s="681"/>
      <c r="AN33" s="681"/>
      <c r="AO33" s="3"/>
      <c r="AP33" s="678" t="s">
        <v>1198</v>
      </c>
      <c r="AR33" s="1058" t="s">
        <v>82</v>
      </c>
      <c r="AS33" s="1011" t="s">
        <v>288</v>
      </c>
      <c r="AT33" s="31"/>
      <c r="AU33" s="31"/>
      <c r="AV33" s="1051">
        <v>2</v>
      </c>
      <c r="AW33" s="1052" t="s">
        <v>340</v>
      </c>
      <c r="AX33" s="1052"/>
    </row>
    <row r="34" spans="2:50" s="38" customFormat="1" ht="18.75">
      <c r="B34" s="34"/>
      <c r="C34" s="34"/>
      <c r="D34" s="34"/>
      <c r="E34" s="34"/>
      <c r="F34" s="34"/>
      <c r="G34" s="34"/>
      <c r="H34" s="34"/>
      <c r="I34" s="34"/>
      <c r="J34" s="34"/>
      <c r="K34" s="34"/>
      <c r="L34" s="672">
        <f>LARGE(L5:L33,1)+1</f>
        <v>28</v>
      </c>
      <c r="M34" s="673" t="s">
        <v>235</v>
      </c>
      <c r="N34" s="672">
        <f>LARGE(N5:N33,1)+1</f>
        <v>73</v>
      </c>
      <c r="O34" s="673" t="s">
        <v>236</v>
      </c>
      <c r="P34" s="672">
        <f>LARGE(P5:P33,1)+1</f>
        <v>114</v>
      </c>
      <c r="Q34" s="673" t="s">
        <v>237</v>
      </c>
      <c r="R34" s="672">
        <f>LARGE(R5:R33,1)+1</f>
        <v>155</v>
      </c>
      <c r="S34" s="673" t="s">
        <v>238</v>
      </c>
      <c r="T34" s="35"/>
      <c r="V34" s="672">
        <f>LARGE(V5:V33,1)+1</f>
        <v>27</v>
      </c>
      <c r="W34" s="673" t="s">
        <v>173</v>
      </c>
      <c r="X34" s="672"/>
      <c r="Y34" s="36"/>
      <c r="Z34" s="672">
        <f>LARGE(Z5:Z33,1)+1</f>
        <v>140</v>
      </c>
      <c r="AA34" s="673" t="s">
        <v>279</v>
      </c>
      <c r="AB34" s="672">
        <f>LARGE(AB5:AB33,1)+1</f>
        <v>190</v>
      </c>
      <c r="AC34" s="673" t="s">
        <v>234</v>
      </c>
      <c r="AD34" s="672">
        <f>LARGE(AD5:AD33,1)+1</f>
        <v>246</v>
      </c>
      <c r="AE34" s="673" t="s">
        <v>119</v>
      </c>
      <c r="AF34" s="693"/>
      <c r="AG34" s="693"/>
      <c r="AH34" s="1050">
        <f>LARGE(AH4:AH33,1)+1</f>
        <v>31</v>
      </c>
      <c r="AI34" s="1012" t="s">
        <v>1199</v>
      </c>
      <c r="AJ34" s="1014"/>
      <c r="AK34" s="1050">
        <f>LARGE(AK4:AK33,1)+1</f>
        <v>87</v>
      </c>
      <c r="AL34" s="1012" t="s">
        <v>1200</v>
      </c>
      <c r="AM34" s="681"/>
      <c r="AN34" s="681"/>
      <c r="AO34" s="3"/>
      <c r="AP34" s="678" t="s">
        <v>1201</v>
      </c>
      <c r="AR34"/>
      <c r="AS34" s="1059"/>
      <c r="AT34" s="31"/>
      <c r="AU34" s="31"/>
      <c r="AV34" s="1051">
        <v>3</v>
      </c>
      <c r="AW34" s="1052" t="s">
        <v>341</v>
      </c>
      <c r="AX34" s="1052"/>
    </row>
    <row r="35" spans="2:50" s="38" customFormat="1" ht="18.75">
      <c r="B35" s="34"/>
      <c r="C35" s="34"/>
      <c r="D35" s="34"/>
      <c r="E35" s="34"/>
      <c r="F35" s="34"/>
      <c r="G35" s="34"/>
      <c r="H35" s="34"/>
      <c r="I35" s="34"/>
      <c r="J35" s="34"/>
      <c r="K35" s="34"/>
      <c r="L35" s="672">
        <f>LARGE(L5:L34,1)+1</f>
        <v>29</v>
      </c>
      <c r="M35" s="673" t="s">
        <v>235</v>
      </c>
      <c r="N35" s="672">
        <f>LARGE(N5:N34,1)+1</f>
        <v>74</v>
      </c>
      <c r="O35" s="673" t="s">
        <v>239</v>
      </c>
      <c r="P35" s="672">
        <f>LARGE(P5:P34,1)+1</f>
        <v>115</v>
      </c>
      <c r="Q35" s="673" t="s">
        <v>240</v>
      </c>
      <c r="R35" s="672">
        <f>LARGE(R5:R34,1)+1</f>
        <v>156</v>
      </c>
      <c r="S35" s="673" t="s">
        <v>241</v>
      </c>
      <c r="T35" s="35"/>
      <c r="V35" s="672">
        <f>LARGE(V5:V34,1)+1</f>
        <v>28</v>
      </c>
      <c r="W35" s="673" t="s">
        <v>1202</v>
      </c>
      <c r="X35" s="672"/>
      <c r="Y35" s="670" t="s">
        <v>43</v>
      </c>
      <c r="Z35" s="672">
        <f>LARGE(Z5:Z34,1)+1</f>
        <v>141</v>
      </c>
      <c r="AA35" s="673" t="s">
        <v>282</v>
      </c>
      <c r="AB35" s="672">
        <f>LARGE(AB5:AB34,1)+1</f>
        <v>191</v>
      </c>
      <c r="AC35" s="673" t="s">
        <v>237</v>
      </c>
      <c r="AD35" s="672">
        <f>LARGE(AD5:AD34,1)+1</f>
        <v>247</v>
      </c>
      <c r="AE35" s="673" t="s">
        <v>123</v>
      </c>
      <c r="AF35" s="693"/>
      <c r="AG35" s="693"/>
      <c r="AH35" s="1050">
        <f>LARGE(AH4:AH34,1)+1</f>
        <v>32</v>
      </c>
      <c r="AI35" s="1012" t="s">
        <v>1203</v>
      </c>
      <c r="AJ35" s="1014"/>
      <c r="AK35" s="1050">
        <f>LARGE(AK4:AK34,1)+1</f>
        <v>88</v>
      </c>
      <c r="AL35" s="1012" t="s">
        <v>1204</v>
      </c>
      <c r="AM35" s="681"/>
      <c r="AN35" s="681"/>
      <c r="AO35" s="3"/>
      <c r="AP35" s="678" t="s">
        <v>1205</v>
      </c>
      <c r="AR35" s="1058" t="s">
        <v>82</v>
      </c>
      <c r="AS35" s="1011" t="s">
        <v>301</v>
      </c>
      <c r="AT35" s="31"/>
      <c r="AU35" s="31"/>
      <c r="AV35" s="1051">
        <v>4</v>
      </c>
      <c r="AW35" s="1060" t="s">
        <v>342</v>
      </c>
      <c r="AX35" s="1060"/>
    </row>
    <row r="36" spans="2:50" s="38" customFormat="1" ht="23.25" customHeight="1">
      <c r="B36" s="34"/>
      <c r="C36" s="34"/>
      <c r="D36" s="34"/>
      <c r="E36" s="34"/>
      <c r="F36" s="34"/>
      <c r="G36" s="34"/>
      <c r="H36" s="34"/>
      <c r="I36" s="34"/>
      <c r="J36" s="34"/>
      <c r="K36" s="34"/>
      <c r="L36" s="672">
        <f>LARGE(L5:L35,1)+1</f>
        <v>30</v>
      </c>
      <c r="M36" s="673" t="s">
        <v>242</v>
      </c>
      <c r="N36" s="672">
        <f>LARGE(N5:N35,1)+1</f>
        <v>75</v>
      </c>
      <c r="O36" s="673" t="s">
        <v>243</v>
      </c>
      <c r="P36" s="672">
        <f>LARGE(P5:P35,1)+1</f>
        <v>116</v>
      </c>
      <c r="Q36" s="673" t="s">
        <v>244</v>
      </c>
      <c r="R36" s="672">
        <f>LARGE(R5:R35,1)+1</f>
        <v>157</v>
      </c>
      <c r="S36" s="673" t="s">
        <v>245</v>
      </c>
      <c r="T36" s="35"/>
      <c r="V36" s="672">
        <f>LARGE(V5:V35,1)+1</f>
        <v>29</v>
      </c>
      <c r="W36" s="673" t="s">
        <v>300</v>
      </c>
      <c r="X36" s="672">
        <f>LARGE(X5:X35,1)+1</f>
        <v>85</v>
      </c>
      <c r="Y36" s="673" t="s">
        <v>139</v>
      </c>
      <c r="Z36" s="672">
        <f>LARGE(Z5:Z35,1)+1</f>
        <v>142</v>
      </c>
      <c r="AA36" s="673" t="s">
        <v>285</v>
      </c>
      <c r="AB36" s="672">
        <f>LARGE(AB5:AB35,1)+1</f>
        <v>192</v>
      </c>
      <c r="AC36" s="673" t="s">
        <v>1206</v>
      </c>
      <c r="AD36" s="672">
        <f>LARGE(AD5:AD35,1)+1</f>
        <v>248</v>
      </c>
      <c r="AE36" s="673" t="s">
        <v>131</v>
      </c>
      <c r="AF36" s="693"/>
      <c r="AG36" s="693"/>
      <c r="AH36" s="1050">
        <f>LARGE(AH4:AH35,1)+1</f>
        <v>33</v>
      </c>
      <c r="AI36" s="1012" t="s">
        <v>1207</v>
      </c>
      <c r="AJ36" s="1014"/>
      <c r="AK36" s="1050">
        <f>LARGE(AK4:AK35,1)+1</f>
        <v>89</v>
      </c>
      <c r="AL36" s="1012" t="s">
        <v>1208</v>
      </c>
      <c r="AM36" s="681"/>
      <c r="AN36" s="681"/>
      <c r="AO36" s="3"/>
      <c r="AP36" s="678" t="s">
        <v>1209</v>
      </c>
      <c r="AR36" s="31"/>
      <c r="AS36" s="31"/>
      <c r="AT36" s="31"/>
      <c r="AU36" s="31"/>
      <c r="AV36" s="1051"/>
      <c r="AW36" s="1649" t="s">
        <v>343</v>
      </c>
      <c r="AX36" s="1649"/>
    </row>
    <row r="37" spans="2:50" s="38" customFormat="1" ht="18.75">
      <c r="B37" s="34"/>
      <c r="C37" s="34"/>
      <c r="D37" s="34"/>
      <c r="E37" s="34"/>
      <c r="F37" s="34"/>
      <c r="G37" s="34"/>
      <c r="H37" s="34"/>
      <c r="I37" s="34"/>
      <c r="J37" s="34"/>
      <c r="K37" s="34"/>
      <c r="L37" s="672">
        <f>LARGE(L5:L36,1)+1</f>
        <v>31</v>
      </c>
      <c r="M37" s="673" t="s">
        <v>246</v>
      </c>
      <c r="N37" s="672">
        <f>LARGE(N5:N36,1)+1</f>
        <v>76</v>
      </c>
      <c r="O37" s="673" t="s">
        <v>247</v>
      </c>
      <c r="P37" s="672">
        <f>LARGE(P5:P36,1)+1</f>
        <v>117</v>
      </c>
      <c r="Q37" s="673" t="s">
        <v>248</v>
      </c>
      <c r="R37" s="672"/>
      <c r="S37" s="37"/>
      <c r="T37" s="35"/>
      <c r="V37" s="672">
        <f>LARGE(V5:V36,1)+1</f>
        <v>30</v>
      </c>
      <c r="W37" s="673" t="s">
        <v>180</v>
      </c>
      <c r="X37" s="672">
        <f>LARGE(X5:X36,1)+1</f>
        <v>86</v>
      </c>
      <c r="Y37" s="673" t="s">
        <v>1210</v>
      </c>
      <c r="Z37" s="672">
        <f>LARGE(Z5:Z36,1)+1</f>
        <v>143</v>
      </c>
      <c r="AA37" s="671" t="s">
        <v>46</v>
      </c>
      <c r="AB37" s="672">
        <f>LARGE(AB5:AB36,1)+1</f>
        <v>193</v>
      </c>
      <c r="AC37" s="673" t="s">
        <v>86</v>
      </c>
      <c r="AD37" s="672">
        <f>LARGE(AD5:AD36,1)+1</f>
        <v>249</v>
      </c>
      <c r="AE37" s="673" t="s">
        <v>1211</v>
      </c>
      <c r="AF37" s="693"/>
      <c r="AG37" s="693"/>
      <c r="AH37" s="1050">
        <f>LARGE(AH4:AH36,1)+1</f>
        <v>34</v>
      </c>
      <c r="AI37" s="1012" t="s">
        <v>1212</v>
      </c>
      <c r="AJ37" s="1014"/>
      <c r="AK37" s="1050">
        <f>LARGE(AK4:AK36,1)+1</f>
        <v>90</v>
      </c>
      <c r="AL37" s="1012" t="s">
        <v>1213</v>
      </c>
      <c r="AM37" s="681"/>
      <c r="AN37" s="681"/>
      <c r="AO37" s="3"/>
      <c r="AP37" s="678" t="s">
        <v>1214</v>
      </c>
      <c r="AR37" s="31"/>
      <c r="AS37" s="31"/>
      <c r="AT37" s="31"/>
      <c r="AU37" s="31"/>
      <c r="AV37" s="1051"/>
      <c r="AW37" s="1649"/>
      <c r="AX37" s="1649"/>
    </row>
    <row r="38" spans="2:50" s="38" customFormat="1" ht="23.25">
      <c r="B38" s="34"/>
      <c r="C38" s="34"/>
      <c r="D38" s="34"/>
      <c r="E38" s="34"/>
      <c r="F38" s="34"/>
      <c r="G38" s="34"/>
      <c r="H38" s="34"/>
      <c r="I38" s="34"/>
      <c r="J38" s="34"/>
      <c r="K38" s="34"/>
      <c r="L38" s="672">
        <f>LARGE(L5:L37,1)+1</f>
        <v>32</v>
      </c>
      <c r="M38" s="673" t="s">
        <v>249</v>
      </c>
      <c r="N38" s="672">
        <f>LARGE(N5:N37,1)+1</f>
        <v>77</v>
      </c>
      <c r="O38" s="673" t="s">
        <v>250</v>
      </c>
      <c r="P38" s="672">
        <f>LARGE(P5:P37,1)+1</f>
        <v>118</v>
      </c>
      <c r="Q38" s="673" t="s">
        <v>251</v>
      </c>
      <c r="R38" s="672"/>
      <c r="S38" s="668" t="s">
        <v>44</v>
      </c>
      <c r="T38" s="35"/>
      <c r="V38" s="672">
        <f>LARGE(V5:V37,1)+1</f>
        <v>31</v>
      </c>
      <c r="W38" s="673" t="s">
        <v>147</v>
      </c>
      <c r="X38" s="672">
        <f>LARGE(X5:X37,1)+1</f>
        <v>87</v>
      </c>
      <c r="Y38" s="673" t="s">
        <v>145</v>
      </c>
      <c r="Z38" s="672">
        <f>LARGE(Z5:Z37,1)+1</f>
        <v>144</v>
      </c>
      <c r="AA38" s="673" t="s">
        <v>90</v>
      </c>
      <c r="AB38" s="672">
        <f>LARGE(AB5:AB37,1)+1</f>
        <v>194</v>
      </c>
      <c r="AC38" s="673" t="s">
        <v>94</v>
      </c>
      <c r="AD38" s="672">
        <f>LARGE(AD5:AD37,1)+1</f>
        <v>250</v>
      </c>
      <c r="AE38" s="673" t="s">
        <v>1215</v>
      </c>
      <c r="AF38" s="693"/>
      <c r="AG38" s="693"/>
      <c r="AH38" s="1050">
        <f>LARGE(AH4:AH37,1)+1</f>
        <v>35</v>
      </c>
      <c r="AI38" s="1012" t="s">
        <v>1216</v>
      </c>
      <c r="AJ38" s="1014"/>
      <c r="AK38" s="1050">
        <f>LARGE(AK4:AK37,1)+1</f>
        <v>91</v>
      </c>
      <c r="AL38" s="1012" t="s">
        <v>1217</v>
      </c>
      <c r="AM38" s="681"/>
      <c r="AN38" s="681"/>
      <c r="AO38" s="3"/>
      <c r="AP38" s="678" t="s">
        <v>1218</v>
      </c>
      <c r="AR38" s="1051"/>
      <c r="AS38" s="1061" t="s">
        <v>390</v>
      </c>
      <c r="AT38" s="30"/>
      <c r="AU38" s="30"/>
      <c r="AV38" s="1051"/>
      <c r="AW38" s="1060"/>
      <c r="AX38" s="1060"/>
    </row>
    <row r="39" spans="2:50" s="38" customFormat="1" ht="23.25" customHeight="1">
      <c r="B39" s="34"/>
      <c r="C39" s="34"/>
      <c r="D39" s="34"/>
      <c r="E39" s="34"/>
      <c r="F39" s="34"/>
      <c r="G39" s="34"/>
      <c r="H39" s="34"/>
      <c r="I39" s="34"/>
      <c r="J39" s="34"/>
      <c r="K39" s="34"/>
      <c r="L39" s="672"/>
      <c r="M39" s="667" t="s">
        <v>28</v>
      </c>
      <c r="N39" s="672">
        <f>LARGE(N5:N38,1)+1</f>
        <v>78</v>
      </c>
      <c r="O39" s="673" t="s">
        <v>252</v>
      </c>
      <c r="P39" s="672">
        <f>LARGE(P5:P38,1)+1</f>
        <v>119</v>
      </c>
      <c r="Q39" s="673" t="s">
        <v>253</v>
      </c>
      <c r="R39" s="672">
        <f>LARGE(R5:R38,1)+1</f>
        <v>158</v>
      </c>
      <c r="S39" s="673" t="s">
        <v>254</v>
      </c>
      <c r="T39" s="35"/>
      <c r="V39" s="672">
        <f>LARGE(V5:V38,1)+1</f>
        <v>32</v>
      </c>
      <c r="W39" s="673" t="s">
        <v>185</v>
      </c>
      <c r="X39" s="672">
        <f>LARGE(X5:X38,1)+1</f>
        <v>88</v>
      </c>
      <c r="Y39" s="673" t="s">
        <v>151</v>
      </c>
      <c r="Z39" s="672">
        <f>LARGE(Z5:Z38,1)+1</f>
        <v>145</v>
      </c>
      <c r="AA39" s="673" t="s">
        <v>98</v>
      </c>
      <c r="AB39" s="672">
        <f>LARGE(AB5:AB38,1)+1</f>
        <v>195</v>
      </c>
      <c r="AC39" s="673" t="s">
        <v>240</v>
      </c>
      <c r="AD39" s="672"/>
      <c r="AE39" s="684"/>
      <c r="AF39" s="693"/>
      <c r="AG39" s="693"/>
      <c r="AH39" s="1050">
        <f>LARGE(AH4:AH38,1)+1</f>
        <v>36</v>
      </c>
      <c r="AI39" s="1012" t="s">
        <v>1219</v>
      </c>
      <c r="AJ39" s="1014"/>
      <c r="AK39" s="1050">
        <f>LARGE(AK4:AK38,1)+1</f>
        <v>92</v>
      </c>
      <c r="AL39" s="1012" t="s">
        <v>1220</v>
      </c>
      <c r="AM39" s="681"/>
      <c r="AN39" s="681"/>
      <c r="AO39" s="3"/>
      <c r="AP39" s="678" t="s">
        <v>1221</v>
      </c>
      <c r="AR39" s="1051"/>
      <c r="AS39" s="30"/>
      <c r="AT39" s="30"/>
      <c r="AU39" s="30"/>
      <c r="AV39" s="1053" t="s">
        <v>17</v>
      </c>
      <c r="AW39" s="1054" t="s">
        <v>344</v>
      </c>
      <c r="AX39" s="1052"/>
    </row>
    <row r="40" spans="2:50" s="38" customFormat="1" ht="18.75">
      <c r="B40" s="34"/>
      <c r="C40" s="34"/>
      <c r="D40" s="34"/>
      <c r="E40" s="34"/>
      <c r="F40" s="34"/>
      <c r="G40" s="34"/>
      <c r="H40" s="34"/>
      <c r="I40" s="34"/>
      <c r="J40" s="34"/>
      <c r="K40" s="34"/>
      <c r="L40" s="672">
        <f>LARGE(L5:L39,1)+1</f>
        <v>33</v>
      </c>
      <c r="M40" s="673" t="s">
        <v>255</v>
      </c>
      <c r="N40" s="672">
        <f>LARGE(N5:N39,1)+1</f>
        <v>79</v>
      </c>
      <c r="O40" s="673" t="s">
        <v>256</v>
      </c>
      <c r="P40" s="672">
        <f>LARGE(P5:P39,1)+1</f>
        <v>120</v>
      </c>
      <c r="Q40" s="673" t="s">
        <v>257</v>
      </c>
      <c r="R40" s="672"/>
      <c r="S40" s="36"/>
      <c r="T40" s="35"/>
      <c r="V40" s="672">
        <f>LARGE(V5:V39,1)+1</f>
        <v>33</v>
      </c>
      <c r="W40" s="673" t="s">
        <v>486</v>
      </c>
      <c r="X40" s="672">
        <f>LARGE(X5:X39,1)+1</f>
        <v>89</v>
      </c>
      <c r="Y40" s="673" t="s">
        <v>1222</v>
      </c>
      <c r="Z40" s="672">
        <f>LARGE(Z5:Z39,1)+1</f>
        <v>146</v>
      </c>
      <c r="AA40" s="673" t="s">
        <v>106</v>
      </c>
      <c r="AB40" s="672">
        <f>LARGE(AB5:AB39,1)+1</f>
        <v>196</v>
      </c>
      <c r="AC40" s="673" t="s">
        <v>1223</v>
      </c>
      <c r="AD40" s="672"/>
      <c r="AE40" s="671" t="s">
        <v>32</v>
      </c>
      <c r="AF40" s="693"/>
      <c r="AG40" s="693"/>
      <c r="AH40" s="1050">
        <f>LARGE(AH4:AH39,1)+1</f>
        <v>37</v>
      </c>
      <c r="AI40" s="1012" t="s">
        <v>1224</v>
      </c>
      <c r="AJ40" s="1014"/>
      <c r="AK40" s="1050">
        <f>LARGE(AK4:AK39,1)+1</f>
        <v>93</v>
      </c>
      <c r="AL40" s="1012" t="s">
        <v>1225</v>
      </c>
      <c r="AM40" s="681"/>
      <c r="AN40" s="681"/>
      <c r="AO40" s="3"/>
      <c r="AP40" s="678" t="s">
        <v>1226</v>
      </c>
      <c r="AR40" s="1051">
        <v>1</v>
      </c>
      <c r="AS40" s="1052" t="s">
        <v>393</v>
      </c>
      <c r="AT40" s="30"/>
      <c r="AU40" s="30"/>
      <c r="AV40" s="1051">
        <v>1</v>
      </c>
      <c r="AW40" s="1052" t="s">
        <v>345</v>
      </c>
      <c r="AX40" s="1052"/>
    </row>
    <row r="41" spans="2:50" s="38" customFormat="1" ht="30">
      <c r="B41" s="34"/>
      <c r="C41" s="34"/>
      <c r="D41" s="34"/>
      <c r="E41" s="34"/>
      <c r="F41" s="34"/>
      <c r="G41" s="34"/>
      <c r="H41" s="34"/>
      <c r="I41" s="34"/>
      <c r="J41" s="34"/>
      <c r="K41" s="34"/>
      <c r="L41" s="672">
        <f>LARGE(L5:L40,1)+1</f>
        <v>34</v>
      </c>
      <c r="M41" s="673" t="s">
        <v>258</v>
      </c>
      <c r="N41" s="672">
        <f>LARGE(N5:N40,1)+1</f>
        <v>80</v>
      </c>
      <c r="O41" s="673" t="s">
        <v>259</v>
      </c>
      <c r="P41" s="672">
        <f>LARGE(P5:P40,1)+1</f>
        <v>121</v>
      </c>
      <c r="Q41" s="673" t="s">
        <v>260</v>
      </c>
      <c r="R41" s="672"/>
      <c r="S41" s="36"/>
      <c r="T41" s="35"/>
      <c r="V41" s="672">
        <f>LARGE(V5:V40,1)+1</f>
        <v>34</v>
      </c>
      <c r="W41" s="673" t="s">
        <v>1227</v>
      </c>
      <c r="X41" s="672">
        <f>LARGE(X5:X40,1)+1</f>
        <v>90</v>
      </c>
      <c r="Y41" s="673" t="s">
        <v>157</v>
      </c>
      <c r="Z41" s="672">
        <f>LARGE(Z5:Z40,1)+1</f>
        <v>147</v>
      </c>
      <c r="AA41" s="673" t="s">
        <v>1228</v>
      </c>
      <c r="AB41" s="672">
        <f>LARGE(AB5:AB40,1)+1</f>
        <v>197</v>
      </c>
      <c r="AC41" s="673" t="s">
        <v>102</v>
      </c>
      <c r="AD41" s="672">
        <f>LARGE(AD5:AD40,1)+1</f>
        <v>251</v>
      </c>
      <c r="AE41" s="673" t="s">
        <v>296</v>
      </c>
      <c r="AF41" s="693"/>
      <c r="AG41" s="693"/>
      <c r="AH41" s="1050">
        <f>LARGE(AH4:AH40,1)+1</f>
        <v>38</v>
      </c>
      <c r="AI41" s="1012" t="s">
        <v>1229</v>
      </c>
      <c r="AJ41" s="1014"/>
      <c r="AK41" s="1050">
        <f>LARGE(AK4:AK40,1)+1</f>
        <v>94</v>
      </c>
      <c r="AL41" s="1012" t="s">
        <v>1230</v>
      </c>
      <c r="AM41" s="681"/>
      <c r="AN41" s="681"/>
      <c r="AO41" s="3"/>
      <c r="AP41" s="676" t="s">
        <v>28</v>
      </c>
      <c r="AR41" s="1051">
        <v>2</v>
      </c>
      <c r="AS41" s="1052" t="s">
        <v>464</v>
      </c>
      <c r="AT41" s="30"/>
      <c r="AU41" s="30"/>
      <c r="AV41" s="1051">
        <v>2</v>
      </c>
      <c r="AW41" s="1052" t="s">
        <v>346</v>
      </c>
      <c r="AX41" s="1052"/>
    </row>
    <row r="42" spans="2:50" s="38" customFormat="1" ht="46.5" customHeight="1">
      <c r="B42" s="34"/>
      <c r="C42" s="34"/>
      <c r="D42" s="34"/>
      <c r="E42" s="34"/>
      <c r="F42" s="34"/>
      <c r="G42" s="34"/>
      <c r="H42" s="34"/>
      <c r="I42" s="34"/>
      <c r="J42" s="34"/>
      <c r="K42" s="34"/>
      <c r="L42" s="672">
        <f>LARGE(L5:L41,1)+1</f>
        <v>35</v>
      </c>
      <c r="M42" s="673" t="s">
        <v>261</v>
      </c>
      <c r="N42" s="672">
        <f>LARGE(N5:N41,1)+1</f>
        <v>81</v>
      </c>
      <c r="O42" s="673" t="s">
        <v>262</v>
      </c>
      <c r="P42" s="672">
        <f>LARGE(P5:P41,1)+1</f>
        <v>122</v>
      </c>
      <c r="Q42" s="673" t="s">
        <v>263</v>
      </c>
      <c r="R42" s="672"/>
      <c r="S42" s="36"/>
      <c r="T42" s="35"/>
      <c r="V42" s="672">
        <f>LARGE(V5:V41,1)+1</f>
        <v>35</v>
      </c>
      <c r="W42" s="673" t="s">
        <v>197</v>
      </c>
      <c r="X42" s="672">
        <f>LARGE(X5:X41,1)+1</f>
        <v>91</v>
      </c>
      <c r="Y42" s="673" t="s">
        <v>162</v>
      </c>
      <c r="Z42" s="672"/>
      <c r="AA42" s="692"/>
      <c r="AB42" s="672">
        <f>LARGE(AB5:AB41,1)+1</f>
        <v>198</v>
      </c>
      <c r="AC42" s="673" t="s">
        <v>244</v>
      </c>
      <c r="AD42" s="672">
        <f>LARGE(AD5:AD41,1)+1</f>
        <v>252</v>
      </c>
      <c r="AE42" s="673" t="s">
        <v>141</v>
      </c>
      <c r="AF42" s="693"/>
      <c r="AG42" s="693"/>
      <c r="AH42" s="1050">
        <f>LARGE(AH4:AH41,1)+1</f>
        <v>39</v>
      </c>
      <c r="AI42" s="1012" t="s">
        <v>1231</v>
      </c>
      <c r="AJ42" s="1014"/>
      <c r="AK42" s="1050">
        <f>LARGE(AK4:AK41,1)+1</f>
        <v>95</v>
      </c>
      <c r="AL42" s="1012" t="s">
        <v>1232</v>
      </c>
      <c r="AM42" s="681"/>
      <c r="AN42" s="681"/>
      <c r="AO42" s="3"/>
      <c r="AP42" s="678" t="s">
        <v>1233</v>
      </c>
      <c r="AR42" s="1051">
        <v>3</v>
      </c>
      <c r="AS42" s="1052" t="s">
        <v>403</v>
      </c>
      <c r="AT42" s="30"/>
      <c r="AU42" s="30"/>
      <c r="AV42" s="1051"/>
      <c r="AW42" s="1650" t="s">
        <v>347</v>
      </c>
      <c r="AX42" s="1650"/>
    </row>
    <row r="43" spans="2:50" s="38" customFormat="1" ht="18.75">
      <c r="B43" s="34"/>
      <c r="C43" s="34"/>
      <c r="D43" s="34"/>
      <c r="E43" s="34"/>
      <c r="F43" s="34"/>
      <c r="G43" s="34"/>
      <c r="H43" s="34"/>
      <c r="I43" s="34"/>
      <c r="J43" s="34"/>
      <c r="K43" s="34"/>
      <c r="L43" s="672">
        <f>LARGE(L5:L42,1)+1</f>
        <v>36</v>
      </c>
      <c r="M43" s="673" t="s">
        <v>264</v>
      </c>
      <c r="N43" s="672">
        <f>LARGE(N5:N42,1)+1</f>
        <v>82</v>
      </c>
      <c r="O43" s="673" t="s">
        <v>265</v>
      </c>
      <c r="P43" s="672">
        <f>LARGE(P5:P42,1)+1</f>
        <v>123</v>
      </c>
      <c r="Q43" s="673" t="s">
        <v>511</v>
      </c>
      <c r="R43" s="672"/>
      <c r="S43" s="36"/>
      <c r="T43" s="35"/>
      <c r="V43" s="672">
        <f>LARGE(V5:V42,1)+1</f>
        <v>36</v>
      </c>
      <c r="W43" s="673" t="s">
        <v>202</v>
      </c>
      <c r="X43" s="672">
        <f>LARGE(X5:X42,1)+1</f>
        <v>92</v>
      </c>
      <c r="Y43" s="673" t="s">
        <v>167</v>
      </c>
      <c r="Z43" s="672"/>
      <c r="AA43" s="670" t="s">
        <v>30</v>
      </c>
      <c r="AB43" s="672">
        <f>LARGE(AB5:AB42,1)+1</f>
        <v>199</v>
      </c>
      <c r="AC43" s="673" t="s">
        <v>1234</v>
      </c>
      <c r="AD43" s="672">
        <f>LARGE(AD5:AD42,1)+1</f>
        <v>253</v>
      </c>
      <c r="AE43" s="673" t="s">
        <v>146</v>
      </c>
      <c r="AF43" s="693"/>
      <c r="AG43" s="693"/>
      <c r="AH43" s="1050">
        <f>LARGE(AH4:AH42,1)+1</f>
        <v>40</v>
      </c>
      <c r="AI43" s="1012" t="s">
        <v>1235</v>
      </c>
      <c r="AJ43" s="1014"/>
      <c r="AK43" s="1050">
        <f>LARGE(AK4:AK42,1)+1</f>
        <v>96</v>
      </c>
      <c r="AL43" s="1012" t="s">
        <v>1236</v>
      </c>
      <c r="AM43" s="681"/>
      <c r="AN43" s="681"/>
      <c r="AO43" s="3"/>
      <c r="AP43" s="678" t="s">
        <v>1237</v>
      </c>
      <c r="AR43" s="1051">
        <v>4</v>
      </c>
      <c r="AS43" s="1052" t="s">
        <v>392</v>
      </c>
      <c r="AT43" s="30"/>
      <c r="AU43" s="30"/>
      <c r="AV43" s="1051"/>
      <c r="AW43" s="1650"/>
      <c r="AX43" s="1650"/>
    </row>
    <row r="44" spans="2:50" s="38" customFormat="1" ht="23.25" customHeight="1">
      <c r="B44" s="34"/>
      <c r="C44" s="34"/>
      <c r="D44" s="34"/>
      <c r="E44" s="34"/>
      <c r="F44" s="34"/>
      <c r="G44" s="34"/>
      <c r="H44" s="34"/>
      <c r="I44" s="34"/>
      <c r="J44" s="34"/>
      <c r="K44" s="34"/>
      <c r="L44" s="672">
        <f>LARGE(L5:L43,1)+1</f>
        <v>37</v>
      </c>
      <c r="M44" s="673" t="s">
        <v>266</v>
      </c>
      <c r="N44" s="672">
        <f>LARGE(N5:N43,1)+1</f>
        <v>83</v>
      </c>
      <c r="O44" s="673" t="s">
        <v>267</v>
      </c>
      <c r="P44" s="672"/>
      <c r="Q44" s="667" t="s">
        <v>47</v>
      </c>
      <c r="R44" s="672"/>
      <c r="S44" s="36"/>
      <c r="T44" s="35"/>
      <c r="V44" s="672">
        <f>LARGE(V5:V43,1)+1</f>
        <v>37</v>
      </c>
      <c r="W44" s="673" t="s">
        <v>206</v>
      </c>
      <c r="X44" s="672">
        <f>LARGE(X5:X43,1)+1</f>
        <v>93</v>
      </c>
      <c r="Y44" s="673" t="s">
        <v>174</v>
      </c>
      <c r="Z44" s="672">
        <f>LARGE(Z5:Z43,1)+1</f>
        <v>148</v>
      </c>
      <c r="AA44" s="673" t="s">
        <v>1238</v>
      </c>
      <c r="AB44" s="672">
        <f>LARGE(AB5:AB43,1)+1</f>
        <v>200</v>
      </c>
      <c r="AC44" s="673" t="s">
        <v>1239</v>
      </c>
      <c r="AD44" s="672">
        <f>LARGE(AD5:AD43,1)+1</f>
        <v>254</v>
      </c>
      <c r="AE44" s="673" t="s">
        <v>152</v>
      </c>
      <c r="AF44" s="693"/>
      <c r="AG44" s="693"/>
      <c r="AH44" s="1050">
        <f>LARGE(AH4:AH43,1)+1</f>
        <v>41</v>
      </c>
      <c r="AI44" s="1012" t="s">
        <v>1240</v>
      </c>
      <c r="AJ44" s="1014"/>
      <c r="AK44" s="1050">
        <f>LARGE(AK4:AK43,1)+1</f>
        <v>97</v>
      </c>
      <c r="AL44" s="1012" t="s">
        <v>1241</v>
      </c>
      <c r="AM44" s="681"/>
      <c r="AN44" s="681"/>
      <c r="AO44" s="3"/>
      <c r="AP44" s="678" t="s">
        <v>1242</v>
      </c>
      <c r="AR44" s="1051">
        <v>5</v>
      </c>
      <c r="AS44" s="1052" t="s">
        <v>394</v>
      </c>
      <c r="AT44" s="30"/>
      <c r="AU44" s="30"/>
      <c r="AV44" s="1051">
        <v>3</v>
      </c>
      <c r="AW44" s="1052" t="s">
        <v>348</v>
      </c>
      <c r="AX44" s="1052"/>
    </row>
    <row r="45" spans="2:50" s="38" customFormat="1" ht="18.75">
      <c r="B45" s="34"/>
      <c r="C45" s="34"/>
      <c r="D45" s="34"/>
      <c r="E45" s="34"/>
      <c r="F45" s="34"/>
      <c r="G45" s="34"/>
      <c r="H45" s="34"/>
      <c r="I45" s="34"/>
      <c r="J45" s="34"/>
      <c r="K45" s="34"/>
      <c r="L45" s="672">
        <f>LARGE(L5:L44,1)+1</f>
        <v>38</v>
      </c>
      <c r="M45" s="673" t="s">
        <v>268</v>
      </c>
      <c r="N45" s="672">
        <f>LARGE(N5:N44,1)+1</f>
        <v>84</v>
      </c>
      <c r="O45" s="673" t="s">
        <v>269</v>
      </c>
      <c r="P45" s="672">
        <f>LARGE(P5:P44,1)+1</f>
        <v>124</v>
      </c>
      <c r="Q45" s="673" t="s">
        <v>270</v>
      </c>
      <c r="R45" s="672"/>
      <c r="S45" s="36"/>
      <c r="T45" s="35"/>
      <c r="V45" s="672">
        <f>LARGE(V5:V44,1)+1</f>
        <v>38</v>
      </c>
      <c r="W45" s="673" t="s">
        <v>211</v>
      </c>
      <c r="X45" s="672">
        <f>LARGE(X5:X44,1)+1</f>
        <v>94</v>
      </c>
      <c r="Y45" s="673" t="s">
        <v>181</v>
      </c>
      <c r="Z45" s="672">
        <f>LARGE(Z5:Z44,1)+1</f>
        <v>149</v>
      </c>
      <c r="AA45" s="673" t="s">
        <v>118</v>
      </c>
      <c r="AB45" s="672">
        <f>LARGE(AB5:AB44,1)+1</f>
        <v>201</v>
      </c>
      <c r="AC45" s="673" t="s">
        <v>248</v>
      </c>
      <c r="AD45" s="672">
        <f>LARGE(AD5:AD44,1)+1</f>
        <v>255</v>
      </c>
      <c r="AE45" s="673" t="s">
        <v>1243</v>
      </c>
      <c r="AF45" s="693"/>
      <c r="AG45" s="693"/>
      <c r="AH45" s="1050">
        <f>LARGE(AH4:AH44,1)+1</f>
        <v>42</v>
      </c>
      <c r="AI45" s="1012" t="s">
        <v>1244</v>
      </c>
      <c r="AJ45" s="1014"/>
      <c r="AK45" s="1050">
        <f>LARGE(AK4:AK44,1)+1</f>
        <v>98</v>
      </c>
      <c r="AL45" s="1012" t="s">
        <v>1245</v>
      </c>
      <c r="AM45" s="681"/>
      <c r="AN45" s="681"/>
      <c r="AO45" s="3"/>
      <c r="AP45" s="678" t="s">
        <v>1246</v>
      </c>
      <c r="AR45" s="1051"/>
      <c r="AS45"/>
      <c r="AT45" s="30"/>
      <c r="AU45" s="30"/>
      <c r="AV45" s="1051">
        <v>4</v>
      </c>
      <c r="AW45" s="1052" t="s">
        <v>350</v>
      </c>
      <c r="AX45" s="1052"/>
    </row>
    <row r="46" spans="2:50" s="38" customFormat="1" ht="27" customHeight="1">
      <c r="B46" s="34"/>
      <c r="C46" s="34"/>
      <c r="D46" s="34"/>
      <c r="E46" s="34"/>
      <c r="F46" s="34"/>
      <c r="G46" s="34"/>
      <c r="H46" s="34"/>
      <c r="I46" s="34"/>
      <c r="J46" s="34"/>
      <c r="K46" s="34"/>
      <c r="L46" s="672">
        <f>LARGE(L5:L45,1)+1</f>
        <v>39</v>
      </c>
      <c r="M46" s="673" t="s">
        <v>271</v>
      </c>
      <c r="N46" s="672">
        <f>LARGE(N5:N45,1)+1</f>
        <v>85</v>
      </c>
      <c r="O46" s="673" t="s">
        <v>272</v>
      </c>
      <c r="P46" s="672"/>
      <c r="Q46" s="36"/>
      <c r="R46" s="672"/>
      <c r="S46" s="36"/>
      <c r="T46" s="35"/>
      <c r="V46" s="672">
        <f>LARGE(V5:V45,1)+1</f>
        <v>39</v>
      </c>
      <c r="W46" s="673" t="s">
        <v>1247</v>
      </c>
      <c r="X46" s="672">
        <f>LARGE(X5:X45,1)+1</f>
        <v>95</v>
      </c>
      <c r="Y46" s="673" t="s">
        <v>186</v>
      </c>
      <c r="Z46" s="672">
        <f>LARGE(Z5:Z45,1)+1</f>
        <v>150</v>
      </c>
      <c r="AA46" s="673" t="s">
        <v>148</v>
      </c>
      <c r="AB46" s="672">
        <f>LARGE(AB5:AB45,1)+1</f>
        <v>202</v>
      </c>
      <c r="AC46" s="673" t="s">
        <v>251</v>
      </c>
      <c r="AD46" s="672">
        <f>LARGE(AD5:AD45,1)+1</f>
        <v>256</v>
      </c>
      <c r="AE46" s="673" t="s">
        <v>121</v>
      </c>
      <c r="AF46" s="693"/>
      <c r="AG46" s="693"/>
      <c r="AH46" s="1050">
        <f>LARGE(AH4:AH45,1)+1</f>
        <v>43</v>
      </c>
      <c r="AI46" s="1012" t="s">
        <v>1248</v>
      </c>
      <c r="AJ46" s="1014"/>
      <c r="AK46" s="1050">
        <f>LARGE(AK4:AK45,1)+1</f>
        <v>99</v>
      </c>
      <c r="AL46" s="1012" t="s">
        <v>1249</v>
      </c>
      <c r="AM46" s="681"/>
      <c r="AN46" s="681"/>
      <c r="AO46" s="3"/>
      <c r="AP46" s="678" t="s">
        <v>1250</v>
      </c>
      <c r="AR46" s="1051"/>
      <c r="AS46"/>
      <c r="AT46" s="30"/>
      <c r="AU46" s="30"/>
      <c r="AV46" s="1051">
        <v>5</v>
      </c>
      <c r="AW46" s="1052" t="s">
        <v>349</v>
      </c>
      <c r="AX46" s="1052"/>
    </row>
    <row r="47" spans="2:50" ht="30">
      <c r="B47" s="34"/>
      <c r="C47" s="34"/>
      <c r="D47" s="34"/>
      <c r="E47" s="34"/>
      <c r="F47" s="34"/>
      <c r="G47" s="34"/>
      <c r="H47" s="34"/>
      <c r="I47" s="34"/>
      <c r="J47" s="34"/>
      <c r="K47" s="34"/>
      <c r="L47" s="672">
        <f>LARGE(L5:L46,1)+1</f>
        <v>40</v>
      </c>
      <c r="M47" s="673" t="s">
        <v>273</v>
      </c>
      <c r="N47" s="672"/>
      <c r="O47" s="667" t="s">
        <v>35</v>
      </c>
      <c r="P47" s="672"/>
      <c r="Q47" s="667" t="s">
        <v>36</v>
      </c>
      <c r="R47" s="672"/>
      <c r="S47" s="36"/>
      <c r="T47" s="35"/>
      <c r="V47" s="672">
        <f>LARGE(V5:V46,1)+1</f>
        <v>40</v>
      </c>
      <c r="W47" s="673" t="s">
        <v>214</v>
      </c>
      <c r="X47" s="672">
        <f>LARGE(X5:X46,1)+1</f>
        <v>96</v>
      </c>
      <c r="Y47" s="673" t="s">
        <v>192</v>
      </c>
      <c r="Z47" s="672">
        <f>LARGE(Z5:Z46,1)+1</f>
        <v>151</v>
      </c>
      <c r="AA47" s="673" t="s">
        <v>481</v>
      </c>
      <c r="AB47" s="672">
        <f>LARGE(AB5:AB46,1)+1</f>
        <v>203</v>
      </c>
      <c r="AC47" s="673" t="s">
        <v>253</v>
      </c>
      <c r="AD47" s="672">
        <f>LARGE(AD5:AD46,1)+1</f>
        <v>257</v>
      </c>
      <c r="AE47" s="673" t="s">
        <v>159</v>
      </c>
      <c r="AF47" s="693"/>
      <c r="AG47" s="693"/>
      <c r="AH47" s="1050">
        <f>LARGE(AH4:AH46,1)+1</f>
        <v>44</v>
      </c>
      <c r="AI47" s="1012" t="s">
        <v>1251</v>
      </c>
      <c r="AJ47" s="1013"/>
      <c r="AK47" s="1050">
        <f>LARGE(AK4:AK46,1)+1</f>
        <v>100</v>
      </c>
      <c r="AL47" s="1012" t="s">
        <v>1252</v>
      </c>
      <c r="AM47" s="660"/>
      <c r="AN47" s="660"/>
      <c r="AO47" s="3"/>
      <c r="AP47" s="676" t="s">
        <v>43</v>
      </c>
      <c r="AR47" s="1051">
        <v>1</v>
      </c>
      <c r="AS47" s="1052" t="s">
        <v>397</v>
      </c>
      <c r="AV47" s="1051">
        <v>6</v>
      </c>
      <c r="AW47" s="1052" t="s">
        <v>351</v>
      </c>
      <c r="AX47" s="1052"/>
    </row>
    <row r="48" spans="2:50" ht="27" customHeight="1">
      <c r="B48" s="34"/>
      <c r="C48" s="34"/>
      <c r="D48" s="34"/>
      <c r="E48" s="34"/>
      <c r="F48" s="34"/>
      <c r="G48" s="34"/>
      <c r="H48" s="34"/>
      <c r="I48" s="34"/>
      <c r="J48" s="34"/>
      <c r="K48" s="34"/>
      <c r="L48" s="672">
        <f>LARGE(L5:L47,1)+1</f>
        <v>41</v>
      </c>
      <c r="M48" s="673" t="s">
        <v>274</v>
      </c>
      <c r="N48" s="672">
        <f>LARGE(N5:N47,1)+1</f>
        <v>86</v>
      </c>
      <c r="O48" s="673" t="s">
        <v>275</v>
      </c>
      <c r="P48" s="672">
        <f>LARGE(P5:P47,1)+1</f>
        <v>125</v>
      </c>
      <c r="Q48" s="673" t="s">
        <v>276</v>
      </c>
      <c r="R48" s="672"/>
      <c r="S48" s="36"/>
      <c r="T48" s="35"/>
      <c r="V48" s="672">
        <f>LARGE(V5:V47,1)+1</f>
        <v>41</v>
      </c>
      <c r="W48" s="673" t="s">
        <v>218</v>
      </c>
      <c r="X48" s="672">
        <f>LARGE(X5:X47,1)+1</f>
        <v>97</v>
      </c>
      <c r="Y48" s="673" t="s">
        <v>198</v>
      </c>
      <c r="Z48" s="672">
        <f>LARGE(Z5:Z47,1)+1</f>
        <v>152</v>
      </c>
      <c r="AA48" s="673" t="s">
        <v>1253</v>
      </c>
      <c r="AB48" s="672">
        <f>LARGE(AB5:AB47,1)+1</f>
        <v>204</v>
      </c>
      <c r="AC48" s="673" t="s">
        <v>1254</v>
      </c>
      <c r="AD48" s="672">
        <f>LARGE(AD5:AD47,1)+1</f>
        <v>258</v>
      </c>
      <c r="AE48" s="673" t="s">
        <v>164</v>
      </c>
      <c r="AF48" s="693"/>
      <c r="AG48" s="693"/>
      <c r="AH48" s="1050">
        <f>LARGE(AH4:AH47,1)+1</f>
        <v>45</v>
      </c>
      <c r="AI48" s="1012" t="s">
        <v>1255</v>
      </c>
      <c r="AJ48" s="1013"/>
      <c r="AK48" s="1050">
        <f>LARGE(AK4:AK47,1)+1</f>
        <v>101</v>
      </c>
      <c r="AL48" s="1012" t="s">
        <v>1256</v>
      </c>
      <c r="AM48" s="660"/>
      <c r="AN48" s="660"/>
      <c r="AO48" s="3"/>
      <c r="AP48" s="678" t="s">
        <v>1257</v>
      </c>
      <c r="AR48" s="1051">
        <v>2</v>
      </c>
      <c r="AS48" s="1052" t="s">
        <v>411</v>
      </c>
      <c r="AV48" s="1051"/>
      <c r="AW48" s="1650" t="s">
        <v>352</v>
      </c>
      <c r="AX48" s="1650"/>
    </row>
    <row r="49" spans="2:50" ht="18.75">
      <c r="B49" s="34"/>
      <c r="C49" s="34"/>
      <c r="D49" s="34"/>
      <c r="E49" s="34"/>
      <c r="F49" s="34"/>
      <c r="G49" s="34"/>
      <c r="H49" s="34"/>
      <c r="I49" s="34"/>
      <c r="J49" s="34"/>
      <c r="K49" s="34"/>
      <c r="L49" s="672">
        <f>LARGE(L5:L48,1)+1</f>
        <v>42</v>
      </c>
      <c r="M49" s="673" t="s">
        <v>277</v>
      </c>
      <c r="N49" s="672">
        <f>LARGE(N5:N48,1)+1</f>
        <v>87</v>
      </c>
      <c r="O49" s="673" t="s">
        <v>512</v>
      </c>
      <c r="P49" s="672">
        <f>LARGE(P5:P48,1)+1</f>
        <v>126</v>
      </c>
      <c r="Q49" s="673" t="s">
        <v>513</v>
      </c>
      <c r="R49" s="672"/>
      <c r="S49" s="36"/>
      <c r="T49" s="35"/>
      <c r="V49" s="672">
        <f>LARGE(V5:V48,1)+1</f>
        <v>42</v>
      </c>
      <c r="W49" s="673" t="s">
        <v>221</v>
      </c>
      <c r="X49" s="672">
        <f>LARGE(X5:X48,1)+1</f>
        <v>98</v>
      </c>
      <c r="Y49" s="673" t="s">
        <v>85</v>
      </c>
      <c r="Z49" s="672"/>
      <c r="AA49" s="692"/>
      <c r="AB49" s="672">
        <f>LARGE(AB5:AB48,1)+1</f>
        <v>205</v>
      </c>
      <c r="AC49" s="673" t="s">
        <v>257</v>
      </c>
      <c r="AD49" s="672">
        <f>LARGE(AD5:AD48,1)+1</f>
        <v>259</v>
      </c>
      <c r="AE49" s="673" t="s">
        <v>127</v>
      </c>
      <c r="AF49" s="693"/>
      <c r="AG49" s="693"/>
      <c r="AH49" s="1050">
        <f>LARGE(AH4:AH48,1)+1</f>
        <v>46</v>
      </c>
      <c r="AI49" s="1012" t="s">
        <v>1258</v>
      </c>
      <c r="AJ49" s="1013"/>
      <c r="AK49" s="1050">
        <f>LARGE(AK4:AK48,1)+1</f>
        <v>102</v>
      </c>
      <c r="AL49" s="1012" t="s">
        <v>1259</v>
      </c>
      <c r="AM49" s="660"/>
      <c r="AN49" s="660"/>
      <c r="AO49" s="3"/>
      <c r="AP49" s="678" t="s">
        <v>1260</v>
      </c>
      <c r="AR49" s="1051">
        <v>3</v>
      </c>
      <c r="AS49" s="1052" t="s">
        <v>303</v>
      </c>
      <c r="AV49" s="1051"/>
      <c r="AW49" s="1650"/>
      <c r="AX49" s="1650"/>
    </row>
    <row r="50" spans="2:50" ht="18.75">
      <c r="B50" s="34"/>
      <c r="C50" s="34"/>
      <c r="D50" s="34"/>
      <c r="E50" s="34"/>
      <c r="F50" s="34"/>
      <c r="G50" s="34"/>
      <c r="H50" s="34"/>
      <c r="I50" s="34"/>
      <c r="J50" s="34"/>
      <c r="K50" s="34"/>
      <c r="L50" s="672">
        <f>LARGE(L5:L49,1)+1</f>
        <v>43</v>
      </c>
      <c r="M50" s="673" t="s">
        <v>278</v>
      </c>
      <c r="N50" s="672">
        <f>LARGE(N5:N49,1)+1</f>
        <v>88</v>
      </c>
      <c r="O50" s="673" t="s">
        <v>279</v>
      </c>
      <c r="P50" s="672">
        <f>LARGE(P5:P49,1)+1</f>
        <v>127</v>
      </c>
      <c r="Q50" s="673" t="s">
        <v>280</v>
      </c>
      <c r="R50" s="672"/>
      <c r="S50" s="36"/>
      <c r="T50" s="35"/>
      <c r="V50" s="672">
        <f>LARGE(V5:V49,1)+1</f>
        <v>43</v>
      </c>
      <c r="W50" s="673" t="s">
        <v>225</v>
      </c>
      <c r="X50" s="672">
        <f>LARGE(X5:X49,1)+1</f>
        <v>99</v>
      </c>
      <c r="Y50" s="673" t="s">
        <v>93</v>
      </c>
      <c r="Z50" s="672"/>
      <c r="AA50" s="671" t="s">
        <v>31</v>
      </c>
      <c r="AB50" s="672">
        <f>LARGE(AB5:AB49,1)+1</f>
        <v>206</v>
      </c>
      <c r="AC50" s="673" t="s">
        <v>260</v>
      </c>
      <c r="AD50" s="672">
        <f>LARGE(AD5:AD49,1)+1</f>
        <v>260</v>
      </c>
      <c r="AE50" s="673" t="s">
        <v>169</v>
      </c>
      <c r="AF50" s="693"/>
      <c r="AG50" s="693"/>
      <c r="AH50" s="1050">
        <f>LARGE(AH4:AH49,1)+1</f>
        <v>47</v>
      </c>
      <c r="AI50" s="1012" t="s">
        <v>1261</v>
      </c>
      <c r="AJ50" s="1013"/>
      <c r="AK50" s="1050">
        <f>LARGE(AK4:AK49,1)+1</f>
        <v>103</v>
      </c>
      <c r="AL50" s="1012" t="s">
        <v>1262</v>
      </c>
      <c r="AM50" s="660"/>
      <c r="AN50" s="660"/>
      <c r="AO50" s="3"/>
      <c r="AP50" s="678" t="s">
        <v>1263</v>
      </c>
      <c r="AR50" s="1051">
        <v>4</v>
      </c>
      <c r="AS50" s="1052" t="s">
        <v>398</v>
      </c>
      <c r="AV50" s="1651">
        <v>7</v>
      </c>
      <c r="AW50" s="1647" t="s">
        <v>353</v>
      </c>
      <c r="AX50" s="1647"/>
    </row>
    <row r="51" spans="2:50" ht="24.75" customHeight="1">
      <c r="B51" s="34"/>
      <c r="C51" s="34"/>
      <c r="D51" s="34"/>
      <c r="E51" s="34"/>
      <c r="F51" s="34"/>
      <c r="G51" s="34"/>
      <c r="H51" s="34"/>
      <c r="I51" s="34"/>
      <c r="J51" s="34"/>
      <c r="K51" s="34"/>
      <c r="L51" s="672">
        <f>LARGE(L5:L50,1)+1</f>
        <v>44</v>
      </c>
      <c r="M51" s="673" t="s">
        <v>281</v>
      </c>
      <c r="N51" s="672">
        <f>LARGE(N5:N50,1)+1</f>
        <v>89</v>
      </c>
      <c r="O51" s="673" t="s">
        <v>282</v>
      </c>
      <c r="P51" s="672">
        <f>LARGE(P5:P50,1)+1</f>
        <v>128</v>
      </c>
      <c r="Q51" s="673" t="s">
        <v>283</v>
      </c>
      <c r="R51" s="672"/>
      <c r="S51" s="36"/>
      <c r="T51" s="35"/>
      <c r="V51" s="672">
        <f>LARGE(V5:V50,1)+1</f>
        <v>44</v>
      </c>
      <c r="W51" s="673" t="s">
        <v>153</v>
      </c>
      <c r="X51" s="672">
        <f>LARGE(X5:X50,1)+1</f>
        <v>100</v>
      </c>
      <c r="Y51" s="673" t="s">
        <v>1264</v>
      </c>
      <c r="Z51" s="672">
        <f>LARGE(Z5:Z50,1)+1</f>
        <v>153</v>
      </c>
      <c r="AA51" s="673" t="s">
        <v>482</v>
      </c>
      <c r="AB51" s="672">
        <f>LARGE(AB5:AB50,1)+1</f>
        <v>207</v>
      </c>
      <c r="AC51" s="673" t="s">
        <v>109</v>
      </c>
      <c r="AD51" s="672">
        <f>LARGE(AD5:AD50,1)+1</f>
        <v>261</v>
      </c>
      <c r="AE51" s="673" t="s">
        <v>1265</v>
      </c>
      <c r="AF51" s="693"/>
      <c r="AG51" s="693"/>
      <c r="AH51" s="1050">
        <f>LARGE(AH4:AH50,1)+1</f>
        <v>48</v>
      </c>
      <c r="AI51" s="1012" t="s">
        <v>1266</v>
      </c>
      <c r="AJ51" s="1013"/>
      <c r="AK51" s="1050">
        <f>LARGE(AK4:AK50,1)+1</f>
        <v>104</v>
      </c>
      <c r="AL51" s="1012" t="s">
        <v>1267</v>
      </c>
      <c r="AM51" s="660"/>
      <c r="AN51" s="660"/>
      <c r="AO51" s="3"/>
      <c r="AP51" s="678" t="s">
        <v>1268</v>
      </c>
      <c r="AR51" s="1051">
        <v>5</v>
      </c>
      <c r="AS51" s="1052" t="s">
        <v>395</v>
      </c>
      <c r="AV51" s="1651"/>
      <c r="AW51" s="1647"/>
      <c r="AX51" s="1647"/>
    </row>
    <row r="52" spans="2:50" ht="30">
      <c r="B52" s="34"/>
      <c r="C52" s="34"/>
      <c r="D52" s="34"/>
      <c r="E52" s="34"/>
      <c r="F52" s="34"/>
      <c r="G52" s="34"/>
      <c r="H52" s="34"/>
      <c r="I52" s="34"/>
      <c r="J52" s="34"/>
      <c r="K52" s="34"/>
      <c r="L52" s="672">
        <f>LARGE(L5:L51,1)+1</f>
        <v>45</v>
      </c>
      <c r="M52" s="673" t="s">
        <v>284</v>
      </c>
      <c r="N52" s="672">
        <f>LARGE(N5:N51,1)+1</f>
        <v>90</v>
      </c>
      <c r="O52" s="673" t="s">
        <v>285</v>
      </c>
      <c r="P52" s="672">
        <f>LARGE(P5:P51,1)+1</f>
        <v>129</v>
      </c>
      <c r="Q52" s="673" t="s">
        <v>286</v>
      </c>
      <c r="R52" s="672"/>
      <c r="S52" s="36"/>
      <c r="T52" s="35"/>
      <c r="V52" s="672">
        <f>LARGE(V5:V51,1)+1</f>
        <v>45</v>
      </c>
      <c r="W52" s="673" t="s">
        <v>229</v>
      </c>
      <c r="X52" s="672">
        <f>LARGE(X5:X51,1)+1</f>
        <v>101</v>
      </c>
      <c r="Y52" s="673" t="s">
        <v>1269</v>
      </c>
      <c r="Z52" s="672"/>
      <c r="AA52" s="693"/>
      <c r="AB52" s="672">
        <f>LARGE(AB5:AB51,1)+1</f>
        <v>208</v>
      </c>
      <c r="AC52" s="673" t="s">
        <v>1270</v>
      </c>
      <c r="AD52" s="672">
        <f>LARGE(AD5:AD51,1)+1</f>
        <v>262</v>
      </c>
      <c r="AE52" s="673" t="s">
        <v>1271</v>
      </c>
      <c r="AF52" s="693"/>
      <c r="AG52" s="693"/>
      <c r="AH52" s="1050">
        <f>LARGE(AH4:AH51,1)+1</f>
        <v>49</v>
      </c>
      <c r="AI52" s="1012" t="s">
        <v>1272</v>
      </c>
      <c r="AJ52" s="1013"/>
      <c r="AK52" s="1050">
        <f>LARGE(AK4:AK51,1)+1</f>
        <v>105</v>
      </c>
      <c r="AL52" s="1012" t="s">
        <v>1273</v>
      </c>
      <c r="AM52" s="660"/>
      <c r="AN52" s="660"/>
      <c r="AO52" s="3"/>
      <c r="AP52" s="676" t="s">
        <v>29</v>
      </c>
      <c r="AR52" s="1051">
        <v>6</v>
      </c>
      <c r="AS52" s="1052" t="s">
        <v>322</v>
      </c>
      <c r="AV52" s="1651">
        <v>8</v>
      </c>
      <c r="AW52" s="1647" t="s">
        <v>354</v>
      </c>
      <c r="AX52" s="1647"/>
    </row>
    <row r="53" spans="2:50" ht="19.5" thickBot="1">
      <c r="B53" s="34"/>
      <c r="C53" s="34"/>
      <c r="D53" s="34"/>
      <c r="E53" s="34"/>
      <c r="F53" s="34"/>
      <c r="G53" s="34"/>
      <c r="H53" s="34"/>
      <c r="I53" s="34"/>
      <c r="J53" s="34"/>
      <c r="K53" s="34"/>
      <c r="L53" s="694"/>
      <c r="M53" s="695"/>
      <c r="N53" s="695"/>
      <c r="O53" s="695"/>
      <c r="P53" s="695"/>
      <c r="Q53" s="695"/>
      <c r="R53" s="696"/>
      <c r="S53" s="696"/>
      <c r="T53" s="697"/>
      <c r="V53" s="672">
        <f>LARGE(V5:V52,1)+1</f>
        <v>46</v>
      </c>
      <c r="W53" s="673" t="s">
        <v>160</v>
      </c>
      <c r="X53" s="672">
        <f>LARGE(X5:X52,1)+1</f>
        <v>102</v>
      </c>
      <c r="Y53" s="673" t="s">
        <v>101</v>
      </c>
      <c r="Z53" s="672"/>
      <c r="AA53" s="670" t="s">
        <v>6</v>
      </c>
      <c r="AB53" s="672">
        <f>LARGE(AB5:AB52,1)+1</f>
        <v>209</v>
      </c>
      <c r="AC53" s="673" t="s">
        <v>263</v>
      </c>
      <c r="AD53" s="672">
        <f>LARGE(AD5:AD52,1)+1</f>
        <v>263</v>
      </c>
      <c r="AE53" s="673" t="s">
        <v>133</v>
      </c>
      <c r="AF53" s="669"/>
      <c r="AG53" s="669"/>
      <c r="AH53" s="1050">
        <f>LARGE(AH4:AH52,1)+1</f>
        <v>50</v>
      </c>
      <c r="AI53" s="1012" t="s">
        <v>1274</v>
      </c>
      <c r="AJ53" s="1013"/>
      <c r="AK53" s="1050">
        <f>LARGE(AK4:AK52,1)+1</f>
        <v>106</v>
      </c>
      <c r="AL53" s="1012" t="s">
        <v>1275</v>
      </c>
      <c r="AM53" s="660"/>
      <c r="AN53" s="660"/>
      <c r="AO53" s="3"/>
      <c r="AP53" s="678" t="s">
        <v>1276</v>
      </c>
      <c r="AR53" s="1051">
        <v>7</v>
      </c>
      <c r="AS53" s="1052" t="s">
        <v>451</v>
      </c>
      <c r="AV53" s="1651"/>
      <c r="AW53" s="1647"/>
      <c r="AX53" s="1647"/>
    </row>
    <row r="54" spans="2:50" ht="18.75">
      <c r="B54" s="34"/>
      <c r="C54" s="34"/>
      <c r="D54" s="34"/>
      <c r="E54" s="34"/>
      <c r="F54" s="34"/>
      <c r="G54" s="34"/>
      <c r="H54" s="34"/>
      <c r="I54" s="34"/>
      <c r="J54" s="34"/>
      <c r="K54" s="34"/>
      <c r="L54" s="34"/>
      <c r="M54" s="34"/>
      <c r="N54" s="34"/>
      <c r="O54" s="34"/>
      <c r="P54" s="34"/>
      <c r="Q54" s="34"/>
      <c r="R54" s="34"/>
      <c r="S54" s="34"/>
      <c r="T54" s="34"/>
      <c r="V54" s="672">
        <f>LARGE(V5:V53,1)+1</f>
        <v>47</v>
      </c>
      <c r="W54" s="673" t="s">
        <v>232</v>
      </c>
      <c r="X54" s="672">
        <f>LARGE(X5:X53,1)+1</f>
        <v>103</v>
      </c>
      <c r="Y54" s="673" t="s">
        <v>212</v>
      </c>
      <c r="Z54" s="672">
        <f>LARGE(Z5:Z53,1)+1</f>
        <v>154</v>
      </c>
      <c r="AA54" s="673" t="s">
        <v>1277</v>
      </c>
      <c r="AB54" s="672">
        <f>LARGE(AB5:AB53,1)+1</f>
        <v>210</v>
      </c>
      <c r="AC54" s="673" t="s">
        <v>295</v>
      </c>
      <c r="AD54" s="672">
        <f>LARGE(AD5:AD53,1)+1</f>
        <v>264</v>
      </c>
      <c r="AE54" s="673" t="s">
        <v>1278</v>
      </c>
      <c r="AF54" s="669"/>
      <c r="AG54" s="669"/>
      <c r="AH54" s="1050">
        <f>LARGE(AH4:AH53,1)+1</f>
        <v>51</v>
      </c>
      <c r="AI54" s="1012" t="s">
        <v>1279</v>
      </c>
      <c r="AJ54" s="1013"/>
      <c r="AK54" s="1050">
        <f>LARGE(AK4:AK53,1)+1</f>
        <v>107</v>
      </c>
      <c r="AL54" s="1012" t="s">
        <v>1280</v>
      </c>
      <c r="AM54" s="660"/>
      <c r="AN54" s="660"/>
      <c r="AO54" s="3"/>
      <c r="AP54" s="678" t="s">
        <v>1281</v>
      </c>
      <c r="AR54" s="1051">
        <v>8</v>
      </c>
      <c r="AS54" s="1052" t="s">
        <v>391</v>
      </c>
      <c r="AV54" s="1051"/>
      <c r="AW54" s="1650" t="s">
        <v>355</v>
      </c>
      <c r="AX54" s="1650"/>
    </row>
    <row r="55" spans="2:50" ht="18.75">
      <c r="B55" s="34"/>
      <c r="C55" s="34"/>
      <c r="D55" s="34"/>
      <c r="E55" s="34"/>
      <c r="F55" s="34"/>
      <c r="G55" s="34"/>
      <c r="H55" s="34"/>
      <c r="I55" s="34"/>
      <c r="J55" s="34"/>
      <c r="K55" s="34"/>
      <c r="L55" s="34"/>
      <c r="M55" s="34"/>
      <c r="N55" s="34"/>
      <c r="O55" s="34"/>
      <c r="P55" s="34"/>
      <c r="Q55" s="34"/>
      <c r="R55" s="34"/>
      <c r="S55" s="34"/>
      <c r="T55" s="34"/>
      <c r="V55" s="672">
        <f>LARGE(V5:V54,1)+1</f>
        <v>48</v>
      </c>
      <c r="W55" s="673" t="s">
        <v>506</v>
      </c>
      <c r="X55" s="672">
        <f>LARGE(X5:X54,1)+1</f>
        <v>104</v>
      </c>
      <c r="Y55" s="673" t="s">
        <v>215</v>
      </c>
      <c r="Z55" s="672">
        <f>LARGE(Z5:Z54,1)+1</f>
        <v>155</v>
      </c>
      <c r="AA55" s="673" t="s">
        <v>178</v>
      </c>
      <c r="AB55" s="672">
        <f>LARGE(AB5:AB54,1)+1</f>
        <v>211</v>
      </c>
      <c r="AC55" s="673" t="s">
        <v>116</v>
      </c>
      <c r="AD55" s="672">
        <f>LARGE(AD5:AD54,1)+1</f>
        <v>265</v>
      </c>
      <c r="AE55" s="673" t="s">
        <v>297</v>
      </c>
      <c r="AF55" s="669"/>
      <c r="AG55" s="669"/>
      <c r="AH55" s="1050">
        <f>LARGE(AH4:AH54,1)+1</f>
        <v>52</v>
      </c>
      <c r="AI55" s="1012" t="s">
        <v>1282</v>
      </c>
      <c r="AJ55" s="1013"/>
      <c r="AK55" s="1050">
        <f>LARGE(AK4:AK54,1)+1</f>
        <v>108</v>
      </c>
      <c r="AL55" s="1012" t="s">
        <v>1283</v>
      </c>
      <c r="AM55" s="660"/>
      <c r="AN55" s="660"/>
      <c r="AO55" s="3"/>
      <c r="AP55" s="678" t="s">
        <v>1284</v>
      </c>
      <c r="AR55" s="1051"/>
      <c r="AS55"/>
      <c r="AV55" s="1051"/>
      <c r="AW55" s="1650"/>
      <c r="AX55" s="1650"/>
    </row>
    <row r="56" spans="2:50" ht="20.25" customHeight="1">
      <c r="B56" s="34"/>
      <c r="C56" s="34"/>
      <c r="D56" s="34"/>
      <c r="E56" s="34"/>
      <c r="F56" s="34"/>
      <c r="G56" s="34"/>
      <c r="H56" s="34"/>
      <c r="I56" s="34"/>
      <c r="J56" s="34"/>
      <c r="K56" s="34"/>
      <c r="L56" s="34"/>
      <c r="M56" s="34"/>
      <c r="N56" s="34"/>
      <c r="O56" s="34"/>
      <c r="P56" s="34"/>
      <c r="Q56" s="34"/>
      <c r="R56" s="34"/>
      <c r="S56" s="34"/>
      <c r="T56" s="34"/>
      <c r="V56" s="672">
        <f>LARGE(V5:V55,1)+1</f>
        <v>49</v>
      </c>
      <c r="W56" s="673" t="s">
        <v>235</v>
      </c>
      <c r="X56" s="672">
        <f>LARGE(X5:X55,1)+1</f>
        <v>105</v>
      </c>
      <c r="Y56" s="673" t="s">
        <v>1285</v>
      </c>
      <c r="Z56" s="672">
        <f>LARGE(Z5:Z55,1)+1</f>
        <v>156</v>
      </c>
      <c r="AA56" s="673" t="s">
        <v>1286</v>
      </c>
      <c r="AB56" s="672">
        <f>LARGE(AB5:AB55,1)+1</f>
        <v>212</v>
      </c>
      <c r="AC56" s="673" t="s">
        <v>120</v>
      </c>
      <c r="AD56" s="672">
        <f>LARGE(AD5:AD55,1)+1</f>
        <v>266</v>
      </c>
      <c r="AE56" s="673" t="s">
        <v>176</v>
      </c>
      <c r="AF56" s="669"/>
      <c r="AG56" s="669"/>
      <c r="AH56" s="1050">
        <f>LARGE(AH4:AH55,1)+1</f>
        <v>53</v>
      </c>
      <c r="AI56" s="1012" t="s">
        <v>1287</v>
      </c>
      <c r="AJ56" s="1013"/>
      <c r="AK56" s="1050">
        <f>LARGE(AK4:AK55,1)+1</f>
        <v>109</v>
      </c>
      <c r="AL56" s="1012" t="s">
        <v>1288</v>
      </c>
      <c r="AM56" s="660"/>
      <c r="AN56" s="660"/>
      <c r="AO56" s="3"/>
      <c r="AP56" s="678" t="s">
        <v>1289</v>
      </c>
      <c r="AR56" s="1051">
        <v>1</v>
      </c>
      <c r="AS56" s="1052" t="s">
        <v>400</v>
      </c>
      <c r="AV56" s="1051"/>
      <c r="AW56" s="1052" t="s">
        <v>356</v>
      </c>
      <c r="AX56" s="1052"/>
    </row>
    <row r="57" spans="2:50" ht="20.25" customHeight="1">
      <c r="B57" s="34"/>
      <c r="C57" s="34"/>
      <c r="D57" s="34"/>
      <c r="E57" s="34"/>
      <c r="F57" s="34"/>
      <c r="G57" s="34"/>
      <c r="H57" s="34"/>
      <c r="I57" s="34"/>
      <c r="J57" s="34"/>
      <c r="K57" s="34"/>
      <c r="L57" s="34"/>
      <c r="M57" s="34"/>
      <c r="N57" s="34"/>
      <c r="O57" s="34"/>
      <c r="P57" s="34"/>
      <c r="Q57" s="34"/>
      <c r="R57" s="34"/>
      <c r="S57" s="34"/>
      <c r="T57" s="34"/>
      <c r="V57" s="672">
        <f>LARGE(V5:V56,1)+1</f>
        <v>50</v>
      </c>
      <c r="W57" s="673" t="s">
        <v>1290</v>
      </c>
      <c r="X57" s="672">
        <f>LARGE(X5:X56,1)+1</f>
        <v>106</v>
      </c>
      <c r="Y57" s="673" t="s">
        <v>219</v>
      </c>
      <c r="Z57" s="672">
        <f>LARGE(Z5:Z56,1)+1</f>
        <v>157</v>
      </c>
      <c r="AA57" s="673" t="s">
        <v>130</v>
      </c>
      <c r="AB57" s="672">
        <f>LARGE(AB5:AB56,1)+1</f>
        <v>213</v>
      </c>
      <c r="AC57" s="673" t="s">
        <v>126</v>
      </c>
      <c r="AD57" s="672">
        <f>LARGE(AD5:AD56,1)+1</f>
        <v>267</v>
      </c>
      <c r="AE57" s="673" t="s">
        <v>298</v>
      </c>
      <c r="AF57" s="669"/>
      <c r="AG57" s="669"/>
      <c r="AH57" s="1050">
        <f>LARGE(AH4:AH56,1)+1</f>
        <v>54</v>
      </c>
      <c r="AI57" s="1012" t="s">
        <v>1291</v>
      </c>
      <c r="AJ57" s="1013"/>
      <c r="AK57" s="1050">
        <f>LARGE(AK4:AK56,1)+1</f>
        <v>110</v>
      </c>
      <c r="AL57" s="1012" t="s">
        <v>1292</v>
      </c>
      <c r="AM57" s="660"/>
      <c r="AN57" s="660"/>
      <c r="AO57" s="3"/>
      <c r="AP57" s="678" t="s">
        <v>1293</v>
      </c>
      <c r="AR57" s="1051">
        <v>2</v>
      </c>
      <c r="AS57" s="1052" t="s">
        <v>401</v>
      </c>
      <c r="AV57" s="1051">
        <v>9</v>
      </c>
      <c r="AW57" s="1052" t="s">
        <v>357</v>
      </c>
      <c r="AX57" s="1052"/>
    </row>
    <row r="58" spans="2:50" ht="21" customHeight="1">
      <c r="B58" s="34"/>
      <c r="C58" s="34"/>
      <c r="D58" s="34"/>
      <c r="E58" s="34"/>
      <c r="F58" s="34"/>
      <c r="G58" s="34"/>
      <c r="H58" s="34"/>
      <c r="I58" s="34"/>
      <c r="J58" s="34"/>
      <c r="K58" s="34"/>
      <c r="L58" s="34"/>
      <c r="M58" s="34"/>
      <c r="N58" s="34"/>
      <c r="O58" s="34"/>
      <c r="P58" s="34"/>
      <c r="Q58" s="34"/>
      <c r="R58" s="34"/>
      <c r="S58" s="34"/>
      <c r="T58" s="34"/>
      <c r="V58" s="672">
        <f>LARGE(V5:V57,1)+1</f>
        <v>51</v>
      </c>
      <c r="W58" s="673" t="s">
        <v>242</v>
      </c>
      <c r="X58" s="672">
        <f>LARGE(X5:X57,1)+1</f>
        <v>107</v>
      </c>
      <c r="Y58" s="673" t="s">
        <v>115</v>
      </c>
      <c r="Z58" s="672">
        <f>LARGE(Z5:Z57,1)+1</f>
        <v>158</v>
      </c>
      <c r="AA58" s="673" t="s">
        <v>135</v>
      </c>
      <c r="AB58" s="672">
        <f>LARGE(AB5:AB57,1)+1</f>
        <v>214</v>
      </c>
      <c r="AC58" s="673" t="s">
        <v>132</v>
      </c>
      <c r="AD58" s="672"/>
      <c r="AE58" s="669"/>
      <c r="AF58" s="669"/>
      <c r="AG58" s="669"/>
      <c r="AH58" s="1050">
        <f>LARGE(AH4:AH57,1)+1</f>
        <v>55</v>
      </c>
      <c r="AI58" s="1012" t="s">
        <v>1294</v>
      </c>
      <c r="AJ58" s="1013"/>
      <c r="AK58" s="1050">
        <f>LARGE(AK4:AK57,1)+1</f>
        <v>111</v>
      </c>
      <c r="AL58" s="1012" t="s">
        <v>1295</v>
      </c>
      <c r="AM58" s="660"/>
      <c r="AN58" s="660"/>
      <c r="AO58" s="3"/>
      <c r="AP58" s="678" t="s">
        <v>1296</v>
      </c>
      <c r="AR58" s="1051"/>
      <c r="AS58"/>
      <c r="AV58" s="1051">
        <v>10</v>
      </c>
      <c r="AW58" s="1052" t="s">
        <v>358</v>
      </c>
      <c r="AX58" s="1052"/>
    </row>
    <row r="59" spans="2:50" ht="24" customHeight="1">
      <c r="V59" s="672">
        <f>LARGE(V5:V58,1)+1</f>
        <v>52</v>
      </c>
      <c r="W59" s="673" t="s">
        <v>246</v>
      </c>
      <c r="X59" s="672">
        <f>LARGE(X5:X58,1)+1</f>
        <v>108</v>
      </c>
      <c r="Y59" s="673" t="s">
        <v>1297</v>
      </c>
      <c r="Z59" s="672">
        <f>LARGE(Z5:Z58,1)+1</f>
        <v>159</v>
      </c>
      <c r="AA59" s="673" t="s">
        <v>140</v>
      </c>
      <c r="AB59" s="672">
        <f>LARGE(AB5:AB58,1)+1</f>
        <v>215</v>
      </c>
      <c r="AC59" s="673" t="s">
        <v>511</v>
      </c>
      <c r="AD59" s="672"/>
      <c r="AE59" s="669"/>
      <c r="AF59" s="669"/>
      <c r="AG59" s="669"/>
      <c r="AH59" s="1050">
        <f>LARGE(AH4:AH58,1)+1</f>
        <v>56</v>
      </c>
      <c r="AI59" s="1012" t="s">
        <v>1298</v>
      </c>
      <c r="AJ59" s="1013"/>
      <c r="AK59" s="1050"/>
      <c r="AL59" s="1015"/>
      <c r="AM59" s="660"/>
      <c r="AN59" s="660"/>
      <c r="AO59" s="3"/>
      <c r="AP59" s="678" t="s">
        <v>1299</v>
      </c>
      <c r="AR59" s="1051"/>
      <c r="AS59"/>
      <c r="AV59" s="1051">
        <v>11</v>
      </c>
      <c r="AW59" s="1052" t="s">
        <v>359</v>
      </c>
      <c r="AX59" s="1052"/>
    </row>
    <row r="60" spans="2:50" ht="24" customHeight="1">
      <c r="V60" s="672">
        <f>LARGE(V5:V59,1)+1</f>
        <v>53</v>
      </c>
      <c r="W60" s="673" t="s">
        <v>1300</v>
      </c>
      <c r="X60" s="672">
        <f>LARGE(X5:X59,1)+1</f>
        <v>109</v>
      </c>
      <c r="Y60" s="673" t="s">
        <v>1301</v>
      </c>
      <c r="Z60" s="672">
        <f>LARGE(Z5:Z59,1)+1</f>
        <v>160</v>
      </c>
      <c r="AA60" s="673" t="s">
        <v>480</v>
      </c>
      <c r="AB60" s="672"/>
      <c r="AC60" s="669"/>
      <c r="AD60" s="672"/>
      <c r="AE60" s="669"/>
      <c r="AF60" s="669"/>
      <c r="AG60" s="669"/>
      <c r="AH60" s="660"/>
      <c r="AI60" s="660"/>
      <c r="AJ60" s="660"/>
      <c r="AK60" s="660"/>
      <c r="AL60" s="660"/>
      <c r="AM60" s="660"/>
      <c r="AN60" s="660"/>
      <c r="AO60" s="3"/>
      <c r="AP60" s="676" t="s">
        <v>35</v>
      </c>
      <c r="AR60" s="1051">
        <v>1</v>
      </c>
      <c r="AS60" s="1052" t="s">
        <v>419</v>
      </c>
      <c r="AV60" s="1051">
        <v>12</v>
      </c>
      <c r="AW60" s="1052" t="s">
        <v>360</v>
      </c>
      <c r="AX60" s="1052"/>
    </row>
    <row r="61" spans="2:50" ht="20.25" customHeight="1">
      <c r="V61" s="672">
        <f>LARGE(V5:V60,1)+1</f>
        <v>54</v>
      </c>
      <c r="W61" s="673" t="s">
        <v>249</v>
      </c>
      <c r="X61" s="672">
        <f>LARGE(X5:X60,1)+1</f>
        <v>110</v>
      </c>
      <c r="Y61" s="673" t="s">
        <v>222</v>
      </c>
      <c r="Z61" s="672">
        <f>LARGE(Z5:Z60,1)+1</f>
        <v>161</v>
      </c>
      <c r="AA61" s="673" t="s">
        <v>1302</v>
      </c>
      <c r="AB61" s="672"/>
      <c r="AC61" s="670" t="s">
        <v>47</v>
      </c>
      <c r="AD61" s="672"/>
      <c r="AE61" s="669"/>
      <c r="AF61" s="669"/>
      <c r="AG61" s="669"/>
      <c r="AH61" s="660"/>
      <c r="AI61" s="660"/>
      <c r="AJ61" s="660"/>
      <c r="AK61" s="660"/>
      <c r="AL61" s="660"/>
      <c r="AM61" s="660"/>
      <c r="AN61" s="660"/>
      <c r="AO61" s="3"/>
      <c r="AP61" s="678" t="s">
        <v>1303</v>
      </c>
      <c r="AR61" s="1051">
        <v>2</v>
      </c>
      <c r="AS61" s="1052" t="s">
        <v>460</v>
      </c>
      <c r="AV61" s="1051"/>
      <c r="AW61" s="1052"/>
      <c r="AX61" s="1052"/>
    </row>
    <row r="62" spans="2:50" ht="20.25" customHeight="1">
      <c r="V62" s="672">
        <f>LARGE(V5:V61,1)+1</f>
        <v>55</v>
      </c>
      <c r="W62" s="673" t="s">
        <v>291</v>
      </c>
      <c r="X62" s="672">
        <f>LARGE(X5:X61,1)+1</f>
        <v>111</v>
      </c>
      <c r="Y62" s="673" t="s">
        <v>226</v>
      </c>
      <c r="Z62" s="672">
        <f>LARGE(Z5:Z61,1)+1</f>
        <v>162</v>
      </c>
      <c r="AA62" s="673" t="s">
        <v>1304</v>
      </c>
      <c r="AB62" s="672">
        <f>LARGE(AB5:AB61,1)+1</f>
        <v>216</v>
      </c>
      <c r="AC62" s="673" t="s">
        <v>270</v>
      </c>
      <c r="AD62" s="672"/>
      <c r="AE62" s="669"/>
      <c r="AF62" s="669"/>
      <c r="AG62" s="669"/>
      <c r="AH62" s="660"/>
      <c r="AI62" s="660"/>
      <c r="AJ62" s="660"/>
      <c r="AK62" s="660"/>
      <c r="AL62" s="660"/>
      <c r="AM62" s="660"/>
      <c r="AN62" s="660"/>
      <c r="AO62" s="3"/>
      <c r="AP62" s="678" t="s">
        <v>1305</v>
      </c>
      <c r="AR62" s="1051">
        <v>3</v>
      </c>
      <c r="AS62" s="1052" t="s">
        <v>450</v>
      </c>
      <c r="AV62" s="1053" t="s">
        <v>18</v>
      </c>
      <c r="AW62" s="1054" t="s">
        <v>361</v>
      </c>
      <c r="AX62" s="1052"/>
    </row>
    <row r="63" spans="2:50" ht="20.25" customHeight="1">
      <c r="V63" s="660"/>
      <c r="W63" s="660"/>
      <c r="X63" s="672">
        <f>LARGE(X5:X62,1)+1</f>
        <v>112</v>
      </c>
      <c r="Y63" s="673" t="s">
        <v>230</v>
      </c>
      <c r="Z63" s="672"/>
      <c r="AA63" s="660"/>
      <c r="AB63" s="672"/>
      <c r="AC63" s="660"/>
      <c r="AD63" s="672"/>
      <c r="AE63" s="660"/>
      <c r="AF63" s="660"/>
      <c r="AG63" s="660"/>
      <c r="AH63" s="660"/>
      <c r="AI63" s="660"/>
      <c r="AJ63" s="660"/>
      <c r="AK63" s="660"/>
      <c r="AL63" s="660"/>
      <c r="AM63" s="660"/>
      <c r="AN63" s="660"/>
      <c r="AO63" s="3"/>
      <c r="AP63" s="682" t="s">
        <v>1306</v>
      </c>
      <c r="AR63" s="1051">
        <v>4</v>
      </c>
      <c r="AS63" s="1052" t="s">
        <v>456</v>
      </c>
      <c r="AV63" s="1651">
        <v>1</v>
      </c>
      <c r="AW63" s="1647" t="s">
        <v>365</v>
      </c>
      <c r="AX63" s="1647"/>
    </row>
    <row r="64" spans="2:50" ht="20.25" customHeight="1">
      <c r="V64" s="660"/>
      <c r="W64" s="660"/>
      <c r="X64" s="683"/>
      <c r="Y64" s="660"/>
      <c r="Z64" s="660"/>
      <c r="AA64" s="660"/>
      <c r="AB64" s="660"/>
      <c r="AC64" s="660"/>
      <c r="AD64" s="660"/>
      <c r="AE64" s="660"/>
      <c r="AF64" s="660"/>
      <c r="AG64" s="660"/>
      <c r="AH64" s="660"/>
      <c r="AI64" s="660"/>
      <c r="AJ64" s="660"/>
      <c r="AK64" s="660"/>
      <c r="AL64" s="660"/>
      <c r="AM64" s="660"/>
      <c r="AN64" s="660"/>
      <c r="AO64" s="3"/>
      <c r="AP64" s="682" t="s">
        <v>1307</v>
      </c>
      <c r="AR64" s="1051">
        <v>5</v>
      </c>
      <c r="AS64" s="1052" t="s">
        <v>437</v>
      </c>
      <c r="AV64" s="1651"/>
      <c r="AW64" s="1647"/>
      <c r="AX64" s="1647"/>
    </row>
    <row r="65" spans="22:50" ht="20.25" customHeight="1">
      <c r="V65" s="660"/>
      <c r="W65" s="660"/>
      <c r="X65" s="683"/>
      <c r="Y65" s="660"/>
      <c r="Z65" s="660"/>
      <c r="AA65" s="660"/>
      <c r="AB65" s="660"/>
      <c r="AC65" s="660"/>
      <c r="AD65" s="660"/>
      <c r="AE65" s="660"/>
      <c r="AF65" s="660"/>
      <c r="AG65" s="660"/>
      <c r="AH65" s="660"/>
      <c r="AI65" s="660"/>
      <c r="AJ65" s="660"/>
      <c r="AK65" s="660"/>
      <c r="AL65" s="660"/>
      <c r="AM65" s="660"/>
      <c r="AN65" s="660"/>
      <c r="AO65" s="3"/>
      <c r="AP65" s="678" t="s">
        <v>1308</v>
      </c>
      <c r="AR65" s="1051">
        <v>6</v>
      </c>
      <c r="AS65" s="1052" t="s">
        <v>444</v>
      </c>
      <c r="AV65" s="1051">
        <v>2</v>
      </c>
      <c r="AW65" s="1052" t="s">
        <v>364</v>
      </c>
      <c r="AX65" s="1052"/>
    </row>
    <row r="66" spans="22:50" ht="20.25" customHeight="1">
      <c r="V66" s="660"/>
      <c r="W66" s="674" t="s">
        <v>82</v>
      </c>
      <c r="X66" s="18" t="s">
        <v>1309</v>
      </c>
      <c r="Y66" s="16"/>
      <c r="Z66" s="660"/>
      <c r="AA66" s="660"/>
      <c r="AB66" s="660"/>
      <c r="AC66" s="660"/>
      <c r="AD66" s="660"/>
      <c r="AE66" s="660"/>
      <c r="AF66" s="660"/>
      <c r="AG66" s="660"/>
      <c r="AH66" s="660"/>
      <c r="AI66" s="660"/>
      <c r="AJ66" s="660"/>
      <c r="AK66" s="660"/>
      <c r="AL66" s="660"/>
      <c r="AM66" s="660"/>
      <c r="AN66" s="660"/>
      <c r="AO66" s="3"/>
      <c r="AP66" s="678" t="s">
        <v>1310</v>
      </c>
      <c r="AR66" s="1051">
        <v>7</v>
      </c>
      <c r="AS66" s="1052" t="s">
        <v>441</v>
      </c>
      <c r="AV66" s="1051">
        <v>3</v>
      </c>
      <c r="AW66" s="1052" t="s">
        <v>363</v>
      </c>
      <c r="AX66" s="1052"/>
    </row>
    <row r="67" spans="22:50" ht="20.25" customHeight="1">
      <c r="V67" s="660"/>
      <c r="W67" s="674" t="s">
        <v>82</v>
      </c>
      <c r="X67" s="18" t="s">
        <v>1311</v>
      </c>
      <c r="Y67" s="16"/>
      <c r="Z67" s="660"/>
      <c r="AA67" s="660"/>
      <c r="AB67" s="660"/>
      <c r="AC67" s="660"/>
      <c r="AD67" s="660"/>
      <c r="AE67" s="660"/>
      <c r="AF67" s="660"/>
      <c r="AG67" s="660"/>
      <c r="AH67" s="660"/>
      <c r="AI67" s="660"/>
      <c r="AJ67" s="660"/>
      <c r="AK67" s="660"/>
      <c r="AL67" s="660"/>
      <c r="AM67" s="660"/>
      <c r="AN67" s="660"/>
      <c r="AO67" s="3"/>
      <c r="AP67" s="676" t="s">
        <v>30</v>
      </c>
      <c r="AR67" s="1051">
        <v>8</v>
      </c>
      <c r="AS67" s="1052" t="s">
        <v>440</v>
      </c>
      <c r="AV67" s="1051">
        <v>4</v>
      </c>
      <c r="AW67" s="1052" t="s">
        <v>362</v>
      </c>
      <c r="AX67" s="1052"/>
    </row>
    <row r="68" spans="22:50" ht="27" customHeight="1">
      <c r="V68" s="660"/>
      <c r="W68" s="674" t="s">
        <v>1312</v>
      </c>
      <c r="X68" s="18" t="s">
        <v>1313</v>
      </c>
      <c r="Y68" s="698"/>
      <c r="Z68" s="660"/>
      <c r="AA68" s="660"/>
      <c r="AB68" s="660"/>
      <c r="AC68" s="660"/>
      <c r="AD68" s="660"/>
      <c r="AE68" s="660"/>
      <c r="AF68" s="660"/>
      <c r="AG68" s="660"/>
      <c r="AH68" s="660"/>
      <c r="AI68" s="660"/>
      <c r="AJ68" s="660"/>
      <c r="AK68" s="660"/>
      <c r="AL68" s="660"/>
      <c r="AM68" s="660"/>
      <c r="AN68" s="660"/>
      <c r="AO68" s="3"/>
      <c r="AP68" s="678" t="s">
        <v>1314</v>
      </c>
      <c r="AR68" s="1051">
        <v>9</v>
      </c>
      <c r="AS68" s="1052" t="s">
        <v>436</v>
      </c>
      <c r="AV68" s="1051">
        <v>5</v>
      </c>
      <c r="AW68" s="1052" t="s">
        <v>366</v>
      </c>
      <c r="AX68" s="1052"/>
    </row>
    <row r="69" spans="22:50" ht="18.75">
      <c r="V69" s="660"/>
      <c r="W69" s="660"/>
      <c r="X69" s="660"/>
      <c r="Y69" s="660"/>
      <c r="Z69" s="660"/>
      <c r="AA69" s="660"/>
      <c r="AB69" s="660"/>
      <c r="AC69" s="660"/>
      <c r="AD69" s="660"/>
      <c r="AE69" s="660"/>
      <c r="AF69" s="660"/>
      <c r="AG69" s="660"/>
      <c r="AH69" s="660"/>
      <c r="AI69" s="660"/>
      <c r="AJ69" s="660"/>
      <c r="AK69" s="660"/>
      <c r="AL69" s="660"/>
      <c r="AM69" s="660"/>
      <c r="AN69" s="660"/>
      <c r="AO69" s="3"/>
      <c r="AP69" s="678" t="s">
        <v>1315</v>
      </c>
      <c r="AR69" s="1051">
        <v>10</v>
      </c>
      <c r="AS69" s="1052" t="s">
        <v>412</v>
      </c>
      <c r="AV69" s="1051"/>
      <c r="AW69" s="1052"/>
      <c r="AX69" s="1052"/>
    </row>
    <row r="70" spans="22:50" ht="30">
      <c r="V70" s="660"/>
      <c r="W70" s="660"/>
      <c r="X70" s="660"/>
      <c r="Y70" s="660"/>
      <c r="Z70" s="660"/>
      <c r="AA70" s="660"/>
      <c r="AB70" s="660"/>
      <c r="AC70" s="660"/>
      <c r="AD70" s="660"/>
      <c r="AE70" s="660"/>
      <c r="AF70" s="660"/>
      <c r="AG70" s="660"/>
      <c r="AH70" s="660"/>
      <c r="AI70" s="660"/>
      <c r="AJ70" s="660"/>
      <c r="AK70" s="660"/>
      <c r="AL70" s="660"/>
      <c r="AM70" s="660"/>
      <c r="AN70" s="660"/>
      <c r="AO70" s="3"/>
      <c r="AP70" s="676" t="s">
        <v>6</v>
      </c>
      <c r="AR70" s="1051">
        <v>11</v>
      </c>
      <c r="AS70" s="1052" t="s">
        <v>448</v>
      </c>
      <c r="AV70" s="1053" t="s">
        <v>3</v>
      </c>
      <c r="AW70" s="1054" t="s">
        <v>282</v>
      </c>
      <c r="AX70" s="1052"/>
    </row>
    <row r="71" spans="22:50" ht="18.75">
      <c r="V71" s="660"/>
      <c r="W71" s="660"/>
      <c r="X71" s="660"/>
      <c r="Y71" s="660"/>
      <c r="Z71" s="660"/>
      <c r="AA71" s="660"/>
      <c r="AB71" s="660"/>
      <c r="AC71" s="660"/>
      <c r="AD71" s="660"/>
      <c r="AE71" s="660"/>
      <c r="AF71" s="660"/>
      <c r="AG71" s="660"/>
      <c r="AH71" s="660"/>
      <c r="AI71" s="660"/>
      <c r="AJ71" s="660"/>
      <c r="AK71" s="660"/>
      <c r="AL71" s="660"/>
      <c r="AM71" s="660"/>
      <c r="AN71" s="660"/>
      <c r="AO71" s="3"/>
      <c r="AP71" s="678" t="s">
        <v>1316</v>
      </c>
      <c r="AR71" s="1051">
        <v>12</v>
      </c>
      <c r="AS71" s="1052" t="s">
        <v>420</v>
      </c>
      <c r="AV71" s="1051">
        <v>1</v>
      </c>
      <c r="AW71" s="1052" t="s">
        <v>368</v>
      </c>
      <c r="AX71" s="1052"/>
    </row>
    <row r="72" spans="22:50" ht="18.75">
      <c r="V72" s="660"/>
      <c r="W72" s="660"/>
      <c r="X72" s="660"/>
      <c r="Y72" s="660"/>
      <c r="Z72" s="660"/>
      <c r="AA72" s="660"/>
      <c r="AB72" s="660"/>
      <c r="AC72" s="660"/>
      <c r="AD72" s="660"/>
      <c r="AE72" s="660"/>
      <c r="AF72" s="660"/>
      <c r="AG72" s="660"/>
      <c r="AH72" s="660"/>
      <c r="AI72" s="660"/>
      <c r="AJ72" s="660"/>
      <c r="AK72" s="660"/>
      <c r="AL72" s="660"/>
      <c r="AM72" s="660"/>
      <c r="AN72" s="660"/>
      <c r="AO72" s="3"/>
      <c r="AP72" s="678" t="s">
        <v>1317</v>
      </c>
      <c r="AR72" s="1051"/>
      <c r="AS72"/>
      <c r="AV72" s="1051">
        <v>2</v>
      </c>
      <c r="AW72" s="1052" t="s">
        <v>367</v>
      </c>
      <c r="AX72" s="1052"/>
    </row>
    <row r="73" spans="22:50" ht="30">
      <c r="V73" s="660"/>
      <c r="W73" s="660"/>
      <c r="X73" s="660"/>
      <c r="Y73" s="660"/>
      <c r="Z73" s="660"/>
      <c r="AA73" s="660"/>
      <c r="AB73" s="660"/>
      <c r="AC73" s="660"/>
      <c r="AD73" s="660"/>
      <c r="AE73" s="660"/>
      <c r="AF73" s="660"/>
      <c r="AG73" s="660"/>
      <c r="AH73" s="660"/>
      <c r="AI73" s="660"/>
      <c r="AJ73" s="660"/>
      <c r="AK73" s="660"/>
      <c r="AL73" s="660"/>
      <c r="AM73" s="660"/>
      <c r="AN73" s="660"/>
      <c r="AO73" s="3"/>
      <c r="AP73" s="676" t="s">
        <v>37</v>
      </c>
      <c r="AR73" s="1051"/>
      <c r="AS73"/>
      <c r="AV73" s="1051">
        <v>3</v>
      </c>
      <c r="AW73" s="1052" t="s">
        <v>369</v>
      </c>
      <c r="AX73" s="1052"/>
    </row>
    <row r="74" spans="22:50" ht="18.75">
      <c r="V74" s="660"/>
      <c r="Z74" s="660"/>
      <c r="AA74" s="660"/>
      <c r="AB74" s="660"/>
      <c r="AC74" s="660"/>
      <c r="AD74" s="660"/>
      <c r="AE74" s="660"/>
      <c r="AF74" s="660"/>
      <c r="AG74" s="660"/>
      <c r="AH74" s="660"/>
      <c r="AI74" s="660"/>
      <c r="AJ74" s="660"/>
      <c r="AK74" s="660"/>
      <c r="AL74" s="660"/>
      <c r="AN74" s="660"/>
      <c r="AO74" s="3"/>
      <c r="AP74" s="678" t="s">
        <v>1318</v>
      </c>
      <c r="AR74" s="1051">
        <v>1</v>
      </c>
      <c r="AS74" s="1052" t="s">
        <v>455</v>
      </c>
      <c r="AV74" s="1651">
        <v>4</v>
      </c>
      <c r="AW74" s="1648" t="s">
        <v>370</v>
      </c>
      <c r="AX74" s="1648"/>
    </row>
    <row r="75" spans="22:50" ht="18.75">
      <c r="V75" s="660"/>
      <c r="Z75" s="660"/>
      <c r="AA75" s="660"/>
      <c r="AB75" s="660"/>
      <c r="AC75" s="660"/>
      <c r="AD75" s="660"/>
      <c r="AE75" s="660"/>
      <c r="AF75" s="660"/>
      <c r="AG75" s="660"/>
      <c r="AH75" s="660"/>
      <c r="AI75" s="660"/>
      <c r="AJ75" s="660"/>
      <c r="AK75" s="660"/>
      <c r="AL75" s="660"/>
      <c r="AN75" s="660"/>
      <c r="AO75" s="3"/>
      <c r="AP75" s="678" t="s">
        <v>1319</v>
      </c>
      <c r="AR75" s="1051">
        <v>2</v>
      </c>
      <c r="AS75" s="1052" t="s">
        <v>454</v>
      </c>
      <c r="AV75" s="1651"/>
      <c r="AW75" s="1648"/>
      <c r="AX75" s="1648"/>
    </row>
    <row r="76" spans="22:50" ht="18.75">
      <c r="V76" s="660"/>
      <c r="Z76" s="660"/>
      <c r="AA76" s="660"/>
      <c r="AB76" s="660"/>
      <c r="AC76" s="660"/>
      <c r="AD76" s="660"/>
      <c r="AE76" s="660"/>
      <c r="AF76" s="660"/>
      <c r="AG76" s="660"/>
      <c r="AH76" s="660"/>
      <c r="AI76" s="660"/>
      <c r="AJ76" s="660"/>
      <c r="AK76" s="660"/>
      <c r="AL76" s="660"/>
      <c r="AN76" s="660"/>
      <c r="AO76" s="3"/>
      <c r="AP76" s="678" t="s">
        <v>1320</v>
      </c>
      <c r="AR76" s="1051">
        <v>3</v>
      </c>
      <c r="AS76" s="1052" t="s">
        <v>433</v>
      </c>
      <c r="AV76" s="1051"/>
      <c r="AW76" s="1052"/>
      <c r="AX76" s="1052"/>
    </row>
    <row r="77" spans="22:50" ht="18.75">
      <c r="AN77" s="660"/>
      <c r="AO77" s="3"/>
      <c r="AP77" s="678" t="s">
        <v>1321</v>
      </c>
      <c r="AR77" s="1051">
        <v>4</v>
      </c>
      <c r="AS77" s="1052" t="s">
        <v>443</v>
      </c>
      <c r="AV77" s="1053" t="s">
        <v>19</v>
      </c>
      <c r="AW77" s="1054" t="s">
        <v>371</v>
      </c>
      <c r="AX77" s="1052"/>
    </row>
    <row r="78" spans="22:50" ht="18.75">
      <c r="AN78" s="660"/>
      <c r="AO78" s="3"/>
      <c r="AP78" s="682" t="s">
        <v>1322</v>
      </c>
      <c r="AR78" s="1051">
        <v>5</v>
      </c>
      <c r="AS78" s="1052" t="s">
        <v>446</v>
      </c>
      <c r="AV78" s="1051">
        <v>1</v>
      </c>
      <c r="AW78" s="1052" t="s">
        <v>372</v>
      </c>
      <c r="AX78" s="1052"/>
    </row>
    <row r="79" spans="22:50" ht="18.75">
      <c r="AN79" s="660"/>
      <c r="AO79" s="3"/>
      <c r="AP79" s="682" t="s">
        <v>1323</v>
      </c>
      <c r="AR79" s="1051">
        <v>6</v>
      </c>
      <c r="AS79" s="1052" t="s">
        <v>410</v>
      </c>
      <c r="AV79" s="1051">
        <v>2</v>
      </c>
      <c r="AW79" s="1647" t="s">
        <v>373</v>
      </c>
      <c r="AX79" s="1647"/>
    </row>
    <row r="80" spans="22:50" ht="18.75">
      <c r="AN80" s="660"/>
      <c r="AO80" s="3"/>
      <c r="AP80" s="678" t="s">
        <v>1324</v>
      </c>
      <c r="AR80" s="1051">
        <v>7</v>
      </c>
      <c r="AS80" s="1052" t="s">
        <v>463</v>
      </c>
      <c r="AV80" s="1051">
        <v>3</v>
      </c>
      <c r="AW80" s="1647"/>
      <c r="AX80" s="1647"/>
    </row>
    <row r="81" spans="40:50" ht="30">
      <c r="AN81" s="660"/>
      <c r="AO81" s="3"/>
      <c r="AP81" s="676" t="s">
        <v>38</v>
      </c>
      <c r="AR81" s="1051">
        <v>8</v>
      </c>
      <c r="AS81" s="1052" t="s">
        <v>439</v>
      </c>
      <c r="AV81" s="1051"/>
      <c r="AW81" s="1052"/>
      <c r="AX81" s="1052"/>
    </row>
    <row r="82" spans="40:50" ht="18.75">
      <c r="AN82" s="660"/>
      <c r="AO82" s="3"/>
      <c r="AP82" s="678" t="s">
        <v>1325</v>
      </c>
      <c r="AR82" s="1051">
        <v>9</v>
      </c>
      <c r="AS82" s="1052" t="s">
        <v>431</v>
      </c>
      <c r="AV82" s="1062" t="s">
        <v>374</v>
      </c>
      <c r="AW82" s="1063" t="s">
        <v>375</v>
      </c>
      <c r="AX82" s="1052"/>
    </row>
    <row r="83" spans="40:50" ht="30">
      <c r="AN83" s="660"/>
      <c r="AO83" s="3"/>
      <c r="AP83" s="676" t="s">
        <v>41</v>
      </c>
      <c r="AR83" s="1051">
        <v>10</v>
      </c>
      <c r="AS83" s="1052" t="s">
        <v>315</v>
      </c>
      <c r="AV83" s="1062" t="s">
        <v>74</v>
      </c>
      <c r="AW83" s="1647" t="s">
        <v>376</v>
      </c>
      <c r="AX83" s="1647"/>
    </row>
    <row r="84" spans="40:50" ht="25.5">
      <c r="AN84" s="660"/>
      <c r="AO84" s="3"/>
      <c r="AP84" s="678" t="s">
        <v>1326</v>
      </c>
      <c r="AR84" s="1051">
        <v>11</v>
      </c>
      <c r="AS84" s="1052" t="s">
        <v>442</v>
      </c>
      <c r="AV84" s="1051"/>
      <c r="AW84" s="1647"/>
      <c r="AX84" s="1647"/>
    </row>
    <row r="85" spans="40:50" ht="18.75">
      <c r="AN85" s="660"/>
      <c r="AO85" s="3"/>
      <c r="AP85" s="678" t="s">
        <v>1327</v>
      </c>
      <c r="AR85" s="1051">
        <v>12</v>
      </c>
      <c r="AS85" s="1052" t="s">
        <v>422</v>
      </c>
      <c r="AV85" s="1062" t="s">
        <v>75</v>
      </c>
      <c r="AW85" s="1647" t="s">
        <v>377</v>
      </c>
      <c r="AX85" s="1647"/>
    </row>
    <row r="86" spans="40:50" ht="18.75">
      <c r="AN86" s="660"/>
      <c r="AO86" s="3"/>
      <c r="AP86" s="678" t="s">
        <v>1328</v>
      </c>
      <c r="AR86" s="1051">
        <v>13</v>
      </c>
      <c r="AS86" s="1052" t="s">
        <v>459</v>
      </c>
      <c r="AV86" s="1051"/>
      <c r="AW86" s="1647"/>
      <c r="AX86" s="1647"/>
    </row>
    <row r="87" spans="40:50" ht="18.75">
      <c r="AN87" s="660"/>
      <c r="AO87" s="3"/>
      <c r="AP87" s="678" t="s">
        <v>1329</v>
      </c>
      <c r="AR87" s="1051">
        <v>14</v>
      </c>
      <c r="AS87" s="1052" t="s">
        <v>434</v>
      </c>
      <c r="AV87" s="1062" t="s">
        <v>76</v>
      </c>
      <c r="AW87" s="1052" t="s">
        <v>378</v>
      </c>
      <c r="AX87" s="1052"/>
    </row>
    <row r="88" spans="40:50" ht="18.75">
      <c r="AN88" s="660"/>
      <c r="AO88" s="3"/>
      <c r="AP88" s="678" t="s">
        <v>1330</v>
      </c>
      <c r="AR88" s="1051">
        <v>15</v>
      </c>
      <c r="AS88" s="1052" t="s">
        <v>438</v>
      </c>
      <c r="AV88" s="1062">
        <v>1</v>
      </c>
      <c r="AW88" s="1052" t="s">
        <v>379</v>
      </c>
      <c r="AX88" s="1052"/>
    </row>
    <row r="89" spans="40:50" ht="18.75">
      <c r="AN89" s="660"/>
      <c r="AO89" s="3"/>
      <c r="AP89" s="678" t="s">
        <v>1331</v>
      </c>
      <c r="AR89" s="1051">
        <v>16</v>
      </c>
      <c r="AS89" s="1052" t="s">
        <v>453</v>
      </c>
      <c r="AV89" s="1062">
        <v>2</v>
      </c>
      <c r="AW89" s="1052" t="s">
        <v>380</v>
      </c>
      <c r="AX89" s="1052"/>
    </row>
    <row r="90" spans="40:50" ht="25.5">
      <c r="AN90" s="660"/>
      <c r="AO90" s="3"/>
      <c r="AP90" s="678" t="s">
        <v>1332</v>
      </c>
      <c r="AR90" s="1051"/>
      <c r="AS90"/>
      <c r="AV90" s="1062">
        <v>3</v>
      </c>
      <c r="AW90" s="1052" t="s">
        <v>381</v>
      </c>
      <c r="AX90" s="1052"/>
    </row>
    <row r="91" spans="40:50" ht="18.75">
      <c r="AN91" s="660"/>
      <c r="AO91" s="3"/>
      <c r="AP91" s="678" t="s">
        <v>1333</v>
      </c>
      <c r="AR91" s="1051"/>
      <c r="AS91"/>
      <c r="AV91" s="1062">
        <v>4</v>
      </c>
      <c r="AW91" s="1052" t="s">
        <v>382</v>
      </c>
      <c r="AX91" s="1052"/>
    </row>
    <row r="92" spans="40:50" ht="25.5">
      <c r="AN92" s="660"/>
      <c r="AO92" s="3"/>
      <c r="AP92" s="678" t="s">
        <v>1334</v>
      </c>
      <c r="AR92" s="1051">
        <v>1</v>
      </c>
      <c r="AS92" s="1052" t="s">
        <v>417</v>
      </c>
      <c r="AV92" s="1051"/>
      <c r="AW92" s="1052"/>
      <c r="AX92" s="1052"/>
    </row>
    <row r="93" spans="40:50" ht="30">
      <c r="AN93" s="660"/>
      <c r="AO93" s="3"/>
      <c r="AP93" s="676" t="s">
        <v>36</v>
      </c>
      <c r="AR93" s="1051">
        <v>2</v>
      </c>
      <c r="AS93" s="1052" t="s">
        <v>425</v>
      </c>
      <c r="AV93" s="1051"/>
      <c r="AW93" s="1052"/>
      <c r="AX93" s="1052"/>
    </row>
    <row r="94" spans="40:50" ht="18.75">
      <c r="AN94" s="660"/>
      <c r="AO94" s="3"/>
      <c r="AP94" s="678" t="s">
        <v>1335</v>
      </c>
      <c r="AR94" s="1051">
        <v>3</v>
      </c>
      <c r="AS94" s="1052" t="s">
        <v>416</v>
      </c>
      <c r="AV94" s="1051"/>
      <c r="AW94" s="1648" t="s">
        <v>383</v>
      </c>
      <c r="AX94" s="1648"/>
    </row>
    <row r="95" spans="40:50" ht="18.75">
      <c r="AN95" s="660"/>
      <c r="AO95" s="3"/>
      <c r="AP95" s="678" t="s">
        <v>1336</v>
      </c>
      <c r="AR95" s="1051">
        <v>4</v>
      </c>
      <c r="AS95" s="1052" t="s">
        <v>457</v>
      </c>
      <c r="AV95" s="1051"/>
      <c r="AW95" s="1648"/>
      <c r="AX95" s="1648"/>
    </row>
    <row r="96" spans="40:50" ht="18.75">
      <c r="AN96" s="660"/>
      <c r="AO96" s="3"/>
      <c r="AP96" s="678" t="s">
        <v>1337</v>
      </c>
      <c r="AR96" s="1051">
        <v>5</v>
      </c>
      <c r="AS96" s="1052" t="s">
        <v>423</v>
      </c>
      <c r="AV96" s="1051"/>
      <c r="AW96" s="1648" t="s">
        <v>384</v>
      </c>
      <c r="AX96" s="1648"/>
    </row>
    <row r="97" spans="40:50" ht="18.75">
      <c r="AN97" s="660"/>
      <c r="AO97" s="3"/>
      <c r="AP97" s="678" t="s">
        <v>1338</v>
      </c>
      <c r="AR97" s="1051">
        <v>6</v>
      </c>
      <c r="AS97" s="1052" t="s">
        <v>435</v>
      </c>
      <c r="AV97" s="1051"/>
      <c r="AW97" s="1648"/>
      <c r="AX97" s="1648"/>
    </row>
    <row r="98" spans="40:50" ht="30">
      <c r="AN98" s="660"/>
      <c r="AO98" s="3"/>
      <c r="AP98" s="676" t="s">
        <v>32</v>
      </c>
      <c r="AR98" s="1051">
        <v>7</v>
      </c>
      <c r="AS98" s="1052" t="s">
        <v>430</v>
      </c>
      <c r="AV98" s="1051"/>
      <c r="AW98" s="1648"/>
      <c r="AX98" s="1648"/>
    </row>
    <row r="99" spans="40:50" ht="18.75">
      <c r="AN99" s="660"/>
      <c r="AO99" s="3"/>
      <c r="AP99" s="678" t="s">
        <v>1339</v>
      </c>
      <c r="AR99" s="1051">
        <v>8</v>
      </c>
      <c r="AS99" s="1052" t="s">
        <v>424</v>
      </c>
      <c r="AV99" s="1051"/>
      <c r="AW99" s="33" t="s">
        <v>388</v>
      </c>
      <c r="AX99" s="1052"/>
    </row>
    <row r="100" spans="40:50" ht="30">
      <c r="AN100" s="660"/>
      <c r="AO100" s="3"/>
      <c r="AP100" s="676" t="s">
        <v>40</v>
      </c>
      <c r="AR100" s="1051">
        <v>9</v>
      </c>
      <c r="AS100" s="1052" t="s">
        <v>404</v>
      </c>
      <c r="AV100" s="1051"/>
      <c r="AW100" s="1646" t="s">
        <v>389</v>
      </c>
      <c r="AX100" s="1646"/>
    </row>
    <row r="101" spans="40:50" ht="18.75">
      <c r="AN101" s="660"/>
      <c r="AO101" s="3"/>
      <c r="AP101" s="678" t="s">
        <v>1340</v>
      </c>
      <c r="AR101" s="1051">
        <v>10</v>
      </c>
      <c r="AS101" s="1052" t="s">
        <v>447</v>
      </c>
      <c r="AV101" s="1051"/>
      <c r="AW101" s="1646" t="s">
        <v>385</v>
      </c>
      <c r="AX101" s="1646"/>
    </row>
    <row r="102" spans="40:50" ht="18.75">
      <c r="AN102" s="660"/>
      <c r="AO102" s="3"/>
      <c r="AP102" s="3"/>
      <c r="AR102" s="1051">
        <v>11</v>
      </c>
      <c r="AS102" s="1052" t="s">
        <v>445</v>
      </c>
      <c r="AV102" s="1051"/>
      <c r="AW102" s="1646" t="s">
        <v>386</v>
      </c>
      <c r="AX102" s="1646"/>
    </row>
    <row r="103" spans="40:50" ht="18.75">
      <c r="AN103" s="660"/>
      <c r="AO103" s="3"/>
      <c r="AP103" s="678" t="s">
        <v>1341</v>
      </c>
      <c r="AR103" s="1051">
        <v>12</v>
      </c>
      <c r="AS103" s="1052" t="s">
        <v>452</v>
      </c>
      <c r="AV103" s="1051"/>
      <c r="AW103" s="1052"/>
      <c r="AX103" s="1052"/>
    </row>
    <row r="104" spans="40:50" ht="18.75">
      <c r="AN104" s="660"/>
      <c r="AO104" s="3"/>
      <c r="AP104" s="678" t="s">
        <v>1342</v>
      </c>
      <c r="AR104" s="1051">
        <v>13</v>
      </c>
      <c r="AS104" s="1052" t="s">
        <v>449</v>
      </c>
    </row>
    <row r="105" spans="40:50" ht="18.75">
      <c r="AN105" s="660"/>
      <c r="AO105" s="3"/>
      <c r="AP105" s="682" t="s">
        <v>1343</v>
      </c>
      <c r="AR105" s="1051">
        <v>14</v>
      </c>
      <c r="AS105" s="1052" t="s">
        <v>426</v>
      </c>
    </row>
    <row r="106" spans="40:50" ht="18.75">
      <c r="AN106" s="660"/>
      <c r="AO106" s="3"/>
      <c r="AP106" s="682" t="s">
        <v>1344</v>
      </c>
      <c r="AR106" s="1051">
        <v>15</v>
      </c>
      <c r="AS106" s="1052" t="s">
        <v>402</v>
      </c>
    </row>
    <row r="107" spans="40:50" ht="30">
      <c r="AN107" s="660"/>
      <c r="AO107" s="3"/>
      <c r="AP107" s="676" t="s">
        <v>42</v>
      </c>
      <c r="AR107" s="1051"/>
      <c r="AS107" s="1052"/>
    </row>
    <row r="108" spans="40:50" ht="18.75">
      <c r="AN108" s="660"/>
      <c r="AO108" s="3"/>
      <c r="AP108" s="678" t="s">
        <v>1345</v>
      </c>
      <c r="AR108" s="1051"/>
      <c r="AS108"/>
    </row>
    <row r="109" spans="40:50" ht="30">
      <c r="AN109" s="660"/>
      <c r="AO109" s="3"/>
      <c r="AP109" s="676" t="s">
        <v>44</v>
      </c>
      <c r="AR109" s="1051">
        <v>1</v>
      </c>
      <c r="AS109" s="1052" t="s">
        <v>458</v>
      </c>
    </row>
    <row r="110" spans="40:50" ht="18.75">
      <c r="AN110" s="660"/>
      <c r="AO110" s="3"/>
      <c r="AP110" s="678" t="s">
        <v>1346</v>
      </c>
      <c r="AR110" s="1051">
        <v>2</v>
      </c>
      <c r="AS110" s="1052" t="s">
        <v>407</v>
      </c>
    </row>
    <row r="111" spans="40:50" ht="18.75">
      <c r="AN111" s="660"/>
      <c r="AO111" s="3"/>
      <c r="AP111" s="678" t="s">
        <v>1347</v>
      </c>
      <c r="AR111" s="1051">
        <v>3</v>
      </c>
      <c r="AS111" s="1052" t="s">
        <v>406</v>
      </c>
    </row>
    <row r="112" spans="40:50" ht="18.75">
      <c r="AN112" s="660"/>
      <c r="AO112" s="3"/>
      <c r="AP112" s="3"/>
      <c r="AR112" s="1051">
        <v>4</v>
      </c>
      <c r="AS112" s="1052" t="s">
        <v>421</v>
      </c>
    </row>
    <row r="113" spans="40:45" ht="18.75">
      <c r="AN113" s="660"/>
      <c r="AO113" s="3"/>
      <c r="AP113" s="3"/>
      <c r="AR113" s="1051">
        <v>5</v>
      </c>
      <c r="AS113" s="1052" t="s">
        <v>461</v>
      </c>
    </row>
    <row r="114" spans="40:45" ht="18.75">
      <c r="AN114" s="660"/>
      <c r="AO114" s="674" t="s">
        <v>82</v>
      </c>
      <c r="AP114" s="699" t="s">
        <v>1348</v>
      </c>
      <c r="AR114" s="1051">
        <v>6</v>
      </c>
      <c r="AS114" s="1052" t="s">
        <v>405</v>
      </c>
    </row>
    <row r="115" spans="40:45" ht="18.75">
      <c r="AN115" s="660"/>
      <c r="AO115" s="700"/>
      <c r="AP115" s="699"/>
      <c r="AR115" s="1051">
        <v>7</v>
      </c>
      <c r="AS115" s="1052" t="s">
        <v>413</v>
      </c>
    </row>
    <row r="116" spans="40:45" ht="18.75">
      <c r="AN116" s="660"/>
      <c r="AO116" s="674" t="s">
        <v>82</v>
      </c>
      <c r="AP116" s="699" t="s">
        <v>1349</v>
      </c>
      <c r="AR116" s="1051">
        <v>8</v>
      </c>
      <c r="AS116" s="1052" t="s">
        <v>418</v>
      </c>
    </row>
    <row r="117" spans="40:45" ht="18.75">
      <c r="AN117" s="660"/>
      <c r="AP117" s="3"/>
      <c r="AR117" s="1051"/>
      <c r="AS117"/>
    </row>
    <row r="118" spans="40:45" ht="18.75">
      <c r="AN118" s="660"/>
      <c r="AO118" s="674" t="s">
        <v>82</v>
      </c>
      <c r="AP118" s="699" t="s">
        <v>1350</v>
      </c>
      <c r="AR118" s="1051"/>
      <c r="AS118"/>
    </row>
    <row r="119" spans="40:45" ht="18.75">
      <c r="AN119" s="660"/>
      <c r="AR119" s="1051">
        <v>1</v>
      </c>
      <c r="AS119" s="1052" t="s">
        <v>414</v>
      </c>
    </row>
    <row r="120" spans="40:45" ht="18.75">
      <c r="AN120" s="660"/>
      <c r="AO120" s="674" t="s">
        <v>82</v>
      </c>
      <c r="AP120" s="699" t="s">
        <v>1351</v>
      </c>
      <c r="AR120" s="1051">
        <v>2</v>
      </c>
      <c r="AS120" s="1052" t="s">
        <v>427</v>
      </c>
    </row>
    <row r="121" spans="40:45" ht="18.75">
      <c r="AN121" s="660"/>
      <c r="AR121" s="1051">
        <v>3</v>
      </c>
      <c r="AS121" s="1052" t="s">
        <v>408</v>
      </c>
    </row>
    <row r="122" spans="40:45" ht="18.75">
      <c r="AN122" s="660"/>
      <c r="AO122" s="674" t="s">
        <v>82</v>
      </c>
      <c r="AP122" s="699" t="s">
        <v>1352</v>
      </c>
      <c r="AR122" s="1051">
        <v>4</v>
      </c>
      <c r="AS122" s="1052" t="s">
        <v>399</v>
      </c>
    </row>
    <row r="123" spans="40:45" ht="18.75">
      <c r="AN123" s="660"/>
      <c r="AR123" s="1051">
        <v>5</v>
      </c>
      <c r="AS123" s="1052" t="s">
        <v>396</v>
      </c>
    </row>
    <row r="124" spans="40:45" ht="18.75">
      <c r="AN124" s="660"/>
      <c r="AR124" s="1051">
        <v>6</v>
      </c>
      <c r="AS124" s="1052" t="s">
        <v>409</v>
      </c>
    </row>
    <row r="125" spans="40:45" ht="18.75">
      <c r="AR125" s="1051">
        <v>7</v>
      </c>
      <c r="AS125" s="1052" t="s">
        <v>415</v>
      </c>
    </row>
    <row r="126" spans="40:45" ht="18.75">
      <c r="AR126" s="1051"/>
      <c r="AS126"/>
    </row>
    <row r="127" spans="40:45" ht="18.75">
      <c r="AR127" s="1051"/>
      <c r="AS127"/>
    </row>
    <row r="128" spans="40:45" ht="18.75">
      <c r="AR128" s="1051">
        <v>1</v>
      </c>
      <c r="AS128" s="1052" t="s">
        <v>428</v>
      </c>
    </row>
    <row r="129" spans="44:45" ht="18.75">
      <c r="AR129" s="1051">
        <v>2</v>
      </c>
      <c r="AS129" s="1052" t="s">
        <v>462</v>
      </c>
    </row>
    <row r="130" spans="44:45" ht="18.75">
      <c r="AR130" s="1051">
        <v>3</v>
      </c>
      <c r="AS130" s="1052" t="s">
        <v>429</v>
      </c>
    </row>
    <row r="131" spans="44:45" ht="18.75">
      <c r="AR131" s="1051">
        <v>4</v>
      </c>
      <c r="AS131" s="1052" t="s">
        <v>432</v>
      </c>
    </row>
  </sheetData>
  <mergeCells count="39">
    <mergeCell ref="AW19:AX20"/>
    <mergeCell ref="W2:AM2"/>
    <mergeCell ref="B3:J3"/>
    <mergeCell ref="L3:T3"/>
    <mergeCell ref="AR3:AT3"/>
    <mergeCell ref="AV3:AX3"/>
    <mergeCell ref="AR4:AT4"/>
    <mergeCell ref="AV4:AX4"/>
    <mergeCell ref="AS5:AT5"/>
    <mergeCell ref="AW5:AX6"/>
    <mergeCell ref="AW11:AX12"/>
    <mergeCell ref="AW15:AX16"/>
    <mergeCell ref="AW17:AX18"/>
    <mergeCell ref="AS23:AT24"/>
    <mergeCell ref="AS25:AT26"/>
    <mergeCell ref="AV27:AV28"/>
    <mergeCell ref="AW27:AX28"/>
    <mergeCell ref="AV31:AV32"/>
    <mergeCell ref="AW31:AX32"/>
    <mergeCell ref="AW79:AX80"/>
    <mergeCell ref="AW36:AX37"/>
    <mergeCell ref="AW42:AX43"/>
    <mergeCell ref="AW48:AX49"/>
    <mergeCell ref="AV50:AV51"/>
    <mergeCell ref="AW50:AX51"/>
    <mergeCell ref="AV52:AV53"/>
    <mergeCell ref="AW52:AX53"/>
    <mergeCell ref="AW54:AX55"/>
    <mergeCell ref="AV63:AV64"/>
    <mergeCell ref="AW63:AX64"/>
    <mergeCell ref="AV74:AV75"/>
    <mergeCell ref="AW74:AX75"/>
    <mergeCell ref="AW102:AX102"/>
    <mergeCell ref="AW83:AX84"/>
    <mergeCell ref="AW85:AX86"/>
    <mergeCell ref="AW94:AX95"/>
    <mergeCell ref="AW96:AX98"/>
    <mergeCell ref="AW100:AX100"/>
    <mergeCell ref="AW101:AX101"/>
  </mergeCells>
  <hyperlinks>
    <hyperlink ref="AP4" r:id="rId1" xr:uid="{00000000-0004-0000-0400-000000000000}"/>
    <hyperlink ref="AP114" r:id="rId2" xr:uid="{00000000-0004-0000-0400-000001000000}"/>
    <hyperlink ref="AP116" r:id="rId3" xr:uid="{00000000-0004-0000-0400-000002000000}"/>
    <hyperlink ref="AP118" r:id="rId4" xr:uid="{00000000-0004-0000-0400-000003000000}"/>
    <hyperlink ref="AP120" r:id="rId5" xr:uid="{00000000-0004-0000-0400-000004000000}"/>
    <hyperlink ref="AP122" r:id="rId6" xr:uid="{00000000-0004-0000-0400-000005000000}"/>
    <hyperlink ref="X68" r:id="rId7" xr:uid="{00000000-0004-0000-0400-000006000000}"/>
    <hyperlink ref="X66" r:id="rId8" xr:uid="{00000000-0004-0000-0400-000007000000}"/>
    <hyperlink ref="X67" r:id="rId9" xr:uid="{00000000-0004-0000-0400-000008000000}"/>
    <hyperlink ref="AS23:AT24" r:id="rId10" display="source : Fiches techniques de cuisine Annette et Jean Pierre DOMERGUES" xr:uid="{00000000-0004-0000-0400-000009000000}"/>
    <hyperlink ref="AW99" r:id="rId11" xr:uid="{00000000-0004-0000-0400-00000A000000}"/>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136"/>
  <sheetViews>
    <sheetView showZeros="0" workbookViewId="0">
      <selection activeCell="J18" sqref="J18"/>
    </sheetView>
  </sheetViews>
  <sheetFormatPr baseColWidth="10" defaultColWidth="11.42578125" defaultRowHeight="12.75"/>
  <cols>
    <col min="1" max="1" width="3.7109375" style="10" customWidth="1"/>
    <col min="2" max="2" width="11.42578125" style="10"/>
    <col min="3" max="3" width="32" style="10" customWidth="1"/>
    <col min="4" max="4" width="14.28515625" style="10" customWidth="1"/>
    <col min="5" max="5" width="13.140625" style="10" customWidth="1"/>
    <col min="6" max="7" width="11.42578125" style="10"/>
    <col min="8" max="8" width="3.7109375" style="10" customWidth="1"/>
    <col min="9" max="9" width="11.42578125" style="10"/>
    <col min="10" max="10" width="36" style="10" customWidth="1"/>
    <col min="11" max="11" width="13.7109375" style="10" customWidth="1"/>
    <col min="12" max="14" width="11.42578125" style="10"/>
    <col min="15" max="15" width="4.5703125" style="10" customWidth="1"/>
    <col min="16" max="16" width="11.42578125" style="10"/>
    <col min="17" max="17" width="35.42578125" style="10" customWidth="1"/>
    <col min="18" max="18" width="13.140625" style="10" customWidth="1"/>
    <col min="19" max="21" width="11.42578125" style="10"/>
    <col min="22" max="22" width="4.5703125" style="10" customWidth="1"/>
    <col min="23" max="23" width="11.42578125" style="10"/>
    <col min="24" max="25" width="26.28515625" style="10" customWidth="1"/>
    <col min="26" max="27" width="19.42578125" style="10" customWidth="1"/>
    <col min="28" max="28" width="18.28515625" style="10" customWidth="1"/>
    <col min="29" max="29" width="19.42578125" style="10" customWidth="1"/>
    <col min="30" max="30" width="25.140625" style="10" customWidth="1"/>
    <col min="31" max="31" width="11.42578125" style="10"/>
    <col min="32" max="32" width="31.42578125" style="10" customWidth="1"/>
    <col min="33" max="39" width="15.7109375" style="10" customWidth="1"/>
    <col min="40" max="16384" width="11.42578125" style="10"/>
  </cols>
  <sheetData>
    <row r="1" spans="1:62" ht="60.75" customHeight="1">
      <c r="A1" s="1097"/>
      <c r="B1" s="1661" t="s">
        <v>5354</v>
      </c>
      <c r="C1" s="1661"/>
      <c r="D1" s="1661"/>
      <c r="E1" s="1661"/>
      <c r="F1" s="1661"/>
      <c r="G1" s="1661"/>
      <c r="H1" s="1661"/>
      <c r="I1" s="1661"/>
      <c r="J1" s="1661"/>
      <c r="K1" s="1661"/>
      <c r="L1" s="1661"/>
      <c r="M1" s="1661"/>
      <c r="N1" s="1661"/>
      <c r="O1" s="1661"/>
      <c r="P1" s="1661"/>
      <c r="Q1" s="1661"/>
      <c r="R1" s="1661"/>
      <c r="S1" s="1661"/>
      <c r="T1" s="1661"/>
      <c r="U1" s="1661"/>
      <c r="V1" s="1661"/>
      <c r="X1" s="1098"/>
      <c r="Y1" s="1098"/>
      <c r="Z1" s="1098"/>
      <c r="AA1" s="1098"/>
      <c r="AB1" s="1098"/>
      <c r="AC1" s="1098"/>
      <c r="AD1" s="1098"/>
      <c r="AF1" s="1098"/>
      <c r="AG1" s="1098"/>
      <c r="AH1" s="1098"/>
      <c r="AI1" s="1098"/>
      <c r="AJ1" s="1098"/>
      <c r="AK1" s="1098"/>
      <c r="AL1" s="1098"/>
      <c r="AM1" s="1098"/>
      <c r="AN1" s="1098"/>
      <c r="AO1" s="1098"/>
      <c r="AP1" s="1098"/>
      <c r="AQ1" s="1098"/>
      <c r="AR1" s="1098"/>
      <c r="AS1" s="1098"/>
      <c r="AT1" s="1098"/>
      <c r="AV1" s="1098"/>
      <c r="AW1" s="1098"/>
      <c r="AX1" s="1098"/>
      <c r="AY1" s="1098"/>
      <c r="AZ1" s="1098"/>
      <c r="BA1" s="1098"/>
      <c r="BB1" s="1098"/>
      <c r="BC1" s="1098"/>
      <c r="BD1" s="1098"/>
      <c r="BE1" s="1098"/>
      <c r="BF1" s="1098"/>
      <c r="BG1" s="1098"/>
      <c r="BH1" s="1098"/>
      <c r="BI1" s="1098"/>
      <c r="BJ1" s="1098"/>
    </row>
    <row r="2" spans="1:62" ht="15.75" customHeight="1">
      <c r="A2" s="1097"/>
      <c r="B2" s="1662" t="s">
        <v>5355</v>
      </c>
      <c r="C2" s="1662"/>
      <c r="D2" s="1662"/>
      <c r="E2" s="1662"/>
      <c r="F2" s="1662"/>
      <c r="G2" s="1662"/>
      <c r="H2" s="1097"/>
      <c r="I2" s="1662" t="s">
        <v>5355</v>
      </c>
      <c r="J2" s="1662"/>
      <c r="K2" s="1662"/>
      <c r="L2" s="1662"/>
      <c r="M2" s="1662"/>
      <c r="N2" s="1662"/>
      <c r="O2" s="1097"/>
      <c r="P2" s="1662" t="s">
        <v>5355</v>
      </c>
      <c r="Q2" s="1662"/>
      <c r="R2" s="1662"/>
      <c r="S2" s="1662"/>
      <c r="T2" s="1662"/>
      <c r="U2" s="1662"/>
      <c r="V2" s="1097"/>
      <c r="X2" s="1098"/>
      <c r="Y2" s="1098"/>
      <c r="Z2" s="1098"/>
      <c r="AA2" s="1098"/>
      <c r="AB2" s="1098"/>
      <c r="AC2" s="1098"/>
      <c r="AD2" s="1098"/>
      <c r="AF2" s="1098"/>
      <c r="AG2" s="1098"/>
      <c r="AH2" s="1098"/>
      <c r="AI2" s="1098"/>
      <c r="AJ2" s="1099"/>
      <c r="AK2" s="1099"/>
      <c r="AL2" s="1099"/>
      <c r="AM2" s="1099"/>
      <c r="AN2" s="1100"/>
      <c r="AO2" s="1100"/>
      <c r="AP2" s="1100"/>
      <c r="AQ2" s="1100"/>
      <c r="AR2" s="1100"/>
      <c r="AS2" s="1100"/>
      <c r="AT2" s="1098"/>
      <c r="AV2" s="1098"/>
      <c r="AW2" s="1098"/>
      <c r="AX2" s="1098"/>
      <c r="AY2" s="1098"/>
      <c r="AZ2" s="1098"/>
      <c r="BA2" s="1098"/>
      <c r="BB2" s="1098"/>
      <c r="BC2" s="1098"/>
      <c r="BD2" s="1098"/>
      <c r="BE2" s="1098"/>
      <c r="BF2" s="1098"/>
      <c r="BG2" s="1098"/>
      <c r="BH2" s="1098"/>
      <c r="BI2" s="1098"/>
      <c r="BJ2" s="1098"/>
    </row>
    <row r="3" spans="1:62" ht="12.75" customHeight="1">
      <c r="A3" s="1097"/>
      <c r="B3" s="1662"/>
      <c r="C3" s="1662"/>
      <c r="D3" s="1662"/>
      <c r="E3" s="1662"/>
      <c r="F3" s="1662"/>
      <c r="G3" s="1662"/>
      <c r="H3" s="1097"/>
      <c r="I3" s="1662"/>
      <c r="J3" s="1662"/>
      <c r="K3" s="1662"/>
      <c r="L3" s="1662"/>
      <c r="M3" s="1662"/>
      <c r="N3" s="1662"/>
      <c r="O3" s="1097"/>
      <c r="P3" s="1662"/>
      <c r="Q3" s="1662"/>
      <c r="R3" s="1662"/>
      <c r="S3" s="1662"/>
      <c r="T3" s="1662"/>
      <c r="U3" s="1662"/>
      <c r="V3" s="1097"/>
      <c r="X3" s="1098"/>
      <c r="Y3" s="1098"/>
      <c r="Z3" s="1098"/>
      <c r="AA3" s="1098"/>
      <c r="AB3" s="1098"/>
      <c r="AC3" s="1098"/>
      <c r="AD3" s="1098"/>
      <c r="AF3" s="1098"/>
      <c r="AG3" s="1098"/>
      <c r="AH3" s="1098"/>
      <c r="AI3" s="1098"/>
      <c r="AJ3" s="1099"/>
      <c r="AK3" s="1099"/>
      <c r="AL3" s="1099"/>
      <c r="AM3" s="1099"/>
      <c r="AN3" s="1100"/>
      <c r="AO3" s="1100"/>
      <c r="AP3" s="1100"/>
      <c r="AQ3" s="1100"/>
      <c r="AR3" s="1100"/>
      <c r="AS3" s="1100"/>
      <c r="AT3" s="1098"/>
      <c r="AV3" s="1098"/>
      <c r="AW3" s="1098"/>
      <c r="AX3" s="1098"/>
      <c r="AY3" s="1098"/>
      <c r="AZ3" s="1098"/>
      <c r="BA3" s="1098"/>
      <c r="BB3" s="1098"/>
      <c r="BC3" s="1098"/>
      <c r="BD3" s="1098"/>
      <c r="BE3" s="1098"/>
      <c r="BF3" s="1098"/>
      <c r="BG3" s="1098"/>
      <c r="BH3" s="1098"/>
      <c r="BI3" s="1098"/>
      <c r="BJ3" s="1098"/>
    </row>
    <row r="4" spans="1:62" ht="13.5" customHeight="1">
      <c r="A4" s="1097"/>
      <c r="B4" s="1662"/>
      <c r="C4" s="1662"/>
      <c r="D4" s="1662"/>
      <c r="E4" s="1662"/>
      <c r="F4" s="1662"/>
      <c r="G4" s="1662"/>
      <c r="H4" s="1097"/>
      <c r="I4" s="1662"/>
      <c r="J4" s="1662"/>
      <c r="K4" s="1662"/>
      <c r="L4" s="1662"/>
      <c r="M4" s="1662"/>
      <c r="N4" s="1662"/>
      <c r="O4" s="1097"/>
      <c r="P4" s="1662"/>
      <c r="Q4" s="1662"/>
      <c r="R4" s="1662"/>
      <c r="S4" s="1662"/>
      <c r="T4" s="1662"/>
      <c r="U4" s="1662"/>
      <c r="V4" s="1097"/>
      <c r="X4" s="1098"/>
      <c r="Y4" s="1098"/>
      <c r="Z4" s="1098"/>
      <c r="AA4" s="1098"/>
      <c r="AB4" s="1098"/>
      <c r="AC4" s="1098"/>
      <c r="AD4" s="1098"/>
      <c r="AF4" s="1098"/>
      <c r="AG4" s="1098"/>
      <c r="AH4" s="1098"/>
      <c r="AI4" s="1098"/>
      <c r="AJ4" s="1099"/>
      <c r="AK4" s="1099"/>
      <c r="AL4" s="1099"/>
      <c r="AM4" s="1099"/>
      <c r="AN4" s="1100"/>
      <c r="AO4" s="1100"/>
      <c r="AP4" s="1100"/>
      <c r="AQ4" s="1100"/>
      <c r="AR4" s="1100"/>
      <c r="AS4" s="1100"/>
      <c r="AT4" s="1098"/>
      <c r="AV4" s="1098"/>
      <c r="AW4" s="1098"/>
      <c r="AX4" s="1098"/>
      <c r="AY4" s="1098"/>
      <c r="AZ4" s="1098"/>
      <c r="BA4" s="1098"/>
      <c r="BB4" s="1098"/>
      <c r="BC4" s="1098"/>
      <c r="BD4" s="1098"/>
      <c r="BE4" s="1098"/>
      <c r="BF4" s="1098"/>
      <c r="BG4" s="1098"/>
      <c r="BH4" s="1098"/>
      <c r="BI4" s="1098"/>
      <c r="BJ4" s="1098"/>
    </row>
    <row r="5" spans="1:62" ht="31.5">
      <c r="A5" s="1663"/>
      <c r="B5" s="1101" t="s">
        <v>5356</v>
      </c>
      <c r="C5" s="1101" t="s">
        <v>5357</v>
      </c>
      <c r="D5" s="1102" t="s">
        <v>5358</v>
      </c>
      <c r="E5" s="1103" t="s">
        <v>5359</v>
      </c>
      <c r="F5" s="1104" t="s">
        <v>5360</v>
      </c>
      <c r="G5" s="1105" t="s">
        <v>5361</v>
      </c>
      <c r="H5" s="1663"/>
      <c r="I5" s="1101" t="s">
        <v>5356</v>
      </c>
      <c r="J5" s="1101" t="s">
        <v>5357</v>
      </c>
      <c r="K5" s="1102" t="s">
        <v>5358</v>
      </c>
      <c r="L5" s="1103" t="s">
        <v>5359</v>
      </c>
      <c r="M5" s="1104" t="s">
        <v>5360</v>
      </c>
      <c r="N5" s="1105" t="s">
        <v>5361</v>
      </c>
      <c r="O5" s="1663"/>
      <c r="P5" s="1101" t="s">
        <v>5356</v>
      </c>
      <c r="Q5" s="1101" t="s">
        <v>5357</v>
      </c>
      <c r="R5" s="1102" t="s">
        <v>5358</v>
      </c>
      <c r="S5" s="1103" t="s">
        <v>5359</v>
      </c>
      <c r="T5" s="1104" t="s">
        <v>5360</v>
      </c>
      <c r="U5" s="1105" t="s">
        <v>5361</v>
      </c>
      <c r="V5" s="1663"/>
      <c r="X5" s="1106"/>
      <c r="Y5" s="1106"/>
      <c r="Z5" s="1106"/>
      <c r="AA5" s="1106"/>
      <c r="AB5" s="1106"/>
      <c r="AC5" s="1106"/>
      <c r="AD5" s="1106"/>
      <c r="AF5" s="1106"/>
      <c r="AG5" s="1106"/>
      <c r="AH5" s="1106"/>
      <c r="AI5" s="1106"/>
      <c r="AJ5" s="1107"/>
      <c r="AK5" s="1107"/>
      <c r="AL5" s="1107"/>
      <c r="AM5" s="1107"/>
      <c r="AN5" s="1108"/>
      <c r="AO5" s="1108"/>
      <c r="AP5" s="1108"/>
      <c r="AQ5" s="1108"/>
      <c r="AR5" s="1108"/>
      <c r="AS5" s="1108"/>
      <c r="AT5" s="1106"/>
      <c r="AV5" s="1106"/>
      <c r="AW5" s="1106"/>
      <c r="AX5" s="1106"/>
      <c r="AY5" s="1106"/>
      <c r="AZ5" s="1106"/>
      <c r="BA5" s="1106"/>
      <c r="BB5" s="1106"/>
      <c r="BC5" s="1106"/>
      <c r="BD5" s="1106"/>
      <c r="BE5" s="1106"/>
      <c r="BF5" s="1106"/>
      <c r="BG5" s="1106"/>
      <c r="BH5" s="1106"/>
      <c r="BI5" s="1106"/>
      <c r="BJ5" s="1106"/>
    </row>
    <row r="6" spans="1:62" ht="21">
      <c r="A6" s="1663"/>
      <c r="C6" s="1109" t="s">
        <v>25</v>
      </c>
      <c r="D6" s="1110"/>
      <c r="E6" s="1111"/>
      <c r="F6" s="1111"/>
      <c r="G6" s="1112"/>
      <c r="H6" s="1663"/>
      <c r="I6" s="1113"/>
      <c r="J6" s="1109" t="s">
        <v>35</v>
      </c>
      <c r="K6" s="1114"/>
      <c r="L6" s="1115"/>
      <c r="M6" s="1115"/>
      <c r="N6" s="1116"/>
      <c r="O6" s="1663"/>
      <c r="P6" s="1113"/>
      <c r="Q6" s="1109" t="s">
        <v>36</v>
      </c>
      <c r="R6" s="1109"/>
      <c r="S6" s="1114"/>
      <c r="T6" s="1115"/>
      <c r="U6" s="1116"/>
      <c r="V6" s="1663"/>
      <c r="X6" s="1117" t="s">
        <v>5362</v>
      </c>
      <c r="Y6" s="1118"/>
      <c r="Z6" s="1106"/>
      <c r="AA6" s="1106"/>
      <c r="AB6" s="1106"/>
      <c r="AC6" s="1106"/>
      <c r="AD6" s="1106"/>
      <c r="AF6" s="1119" t="s">
        <v>5363</v>
      </c>
      <c r="AG6" s="1119"/>
      <c r="AH6" s="1119"/>
      <c r="AI6" s="1107"/>
      <c r="AJ6" s="1107"/>
      <c r="AK6" s="1107"/>
      <c r="AL6" s="1107"/>
      <c r="AM6" s="1107"/>
      <c r="AN6" s="1108"/>
      <c r="AO6" s="1108"/>
      <c r="AP6" s="1108"/>
      <c r="AQ6" s="1108"/>
      <c r="AR6" s="1108"/>
      <c r="AS6" s="1108"/>
      <c r="AT6" s="1106"/>
      <c r="AV6" s="1120" t="s">
        <v>5364</v>
      </c>
      <c r="AW6" s="1121"/>
      <c r="AX6" s="1121"/>
      <c r="AY6" s="1121"/>
      <c r="AZ6" s="1121"/>
      <c r="BA6" s="1108"/>
      <c r="BB6" s="1108"/>
      <c r="BC6" s="1108"/>
      <c r="BD6" s="1108"/>
      <c r="BE6" s="1108"/>
      <c r="BF6" s="1108"/>
      <c r="BG6" s="1108"/>
      <c r="BH6" s="1108"/>
      <c r="BI6" s="1108"/>
      <c r="BJ6" s="1106"/>
    </row>
    <row r="7" spans="1:62" ht="18.75">
      <c r="A7" s="1663"/>
      <c r="B7" s="1122">
        <v>1</v>
      </c>
      <c r="C7" s="1123" t="s">
        <v>5365</v>
      </c>
      <c r="D7" s="1124">
        <v>55</v>
      </c>
      <c r="E7" s="1125">
        <v>10</v>
      </c>
      <c r="F7" s="1126">
        <f t="shared" ref="F7:F66" si="0">(D7*E7)</f>
        <v>550</v>
      </c>
      <c r="G7" s="1127">
        <f t="shared" ref="G7:G66" si="1">F7/1000</f>
        <v>0.55000000000000004</v>
      </c>
      <c r="H7" s="1663"/>
      <c r="I7" s="1122">
        <f>B66+1</f>
        <v>56</v>
      </c>
      <c r="J7" s="1123" t="s">
        <v>5366</v>
      </c>
      <c r="K7" s="1124">
        <v>170</v>
      </c>
      <c r="L7" s="1125">
        <v>10</v>
      </c>
      <c r="M7" s="1126">
        <f>(K7*L7)</f>
        <v>1700</v>
      </c>
      <c r="N7" s="1127">
        <f t="shared" ref="N7:N68" si="2">M7/1000</f>
        <v>1.7</v>
      </c>
      <c r="O7" s="1663"/>
      <c r="P7" s="1122">
        <f>I68+1</f>
        <v>113</v>
      </c>
      <c r="Q7" s="1123" t="s">
        <v>5367</v>
      </c>
      <c r="R7" s="1124">
        <v>20</v>
      </c>
      <c r="S7" s="1125">
        <v>10</v>
      </c>
      <c r="T7" s="1126">
        <f t="shared" ref="T7:T19" si="3">(R7*S7)</f>
        <v>200</v>
      </c>
      <c r="U7" s="1127">
        <f t="shared" ref="U7:U58" si="4">T7/1000</f>
        <v>0.2</v>
      </c>
      <c r="V7" s="1663"/>
      <c r="X7" s="1106"/>
      <c r="Y7" s="1106"/>
      <c r="Z7" s="1106"/>
      <c r="AA7" s="1106"/>
      <c r="AB7" s="1106"/>
      <c r="AC7" s="1106"/>
      <c r="AD7" s="1106"/>
      <c r="AF7" s="669"/>
      <c r="AG7" s="1107"/>
      <c r="AH7" s="1107"/>
      <c r="AI7" s="1107"/>
      <c r="AJ7" s="1107"/>
      <c r="AK7" s="1107"/>
      <c r="AL7" s="1107"/>
      <c r="AM7" s="1107"/>
      <c r="AN7" s="1108"/>
      <c r="AO7" s="1108"/>
      <c r="AP7" s="1108"/>
      <c r="AQ7" s="1108"/>
      <c r="AR7" s="1108"/>
      <c r="AS7" s="1108"/>
      <c r="AT7" s="1106"/>
      <c r="AV7" s="1121"/>
      <c r="AW7" s="1121"/>
      <c r="AX7" s="1121"/>
      <c r="AY7" s="1121"/>
      <c r="AZ7" s="1121"/>
      <c r="BA7" s="1108"/>
      <c r="BB7" s="1108"/>
      <c r="BC7" s="1108"/>
      <c r="BD7" s="1108"/>
      <c r="BE7" s="1108"/>
      <c r="BF7" s="1108"/>
      <c r="BG7" s="1108"/>
      <c r="BH7" s="1108"/>
      <c r="BI7" s="1108"/>
      <c r="BJ7" s="1106"/>
    </row>
    <row r="8" spans="1:62" ht="18.75">
      <c r="A8" s="1663"/>
      <c r="B8" s="1122">
        <f>LARGE(B7:B7,1)+1</f>
        <v>2</v>
      </c>
      <c r="C8" s="1123" t="s">
        <v>5368</v>
      </c>
      <c r="D8" s="1124">
        <v>5</v>
      </c>
      <c r="E8" s="1125">
        <v>10</v>
      </c>
      <c r="F8" s="1126">
        <f t="shared" si="0"/>
        <v>50</v>
      </c>
      <c r="G8" s="1127">
        <f t="shared" si="1"/>
        <v>0.05</v>
      </c>
      <c r="H8" s="1663"/>
      <c r="I8" s="1122">
        <f>LARGE(I7:I7,1)+1</f>
        <v>57</v>
      </c>
      <c r="J8" s="1123" t="s">
        <v>5369</v>
      </c>
      <c r="K8" s="1124">
        <v>160</v>
      </c>
      <c r="L8" s="1125">
        <v>10</v>
      </c>
      <c r="M8" s="1126">
        <f t="shared" ref="M8:M68" si="5">(K8*L8)</f>
        <v>1600</v>
      </c>
      <c r="N8" s="1127">
        <f t="shared" si="2"/>
        <v>1.6</v>
      </c>
      <c r="O8" s="1663"/>
      <c r="P8" s="1122">
        <f>LARGE(P7:P7,1)+1</f>
        <v>114</v>
      </c>
      <c r="Q8" s="1123" t="s">
        <v>5370</v>
      </c>
      <c r="R8" s="1124">
        <v>125</v>
      </c>
      <c r="S8" s="1125">
        <v>10</v>
      </c>
      <c r="T8" s="1126">
        <f t="shared" si="3"/>
        <v>1250</v>
      </c>
      <c r="U8" s="1127">
        <f t="shared" si="4"/>
        <v>1.25</v>
      </c>
      <c r="V8" s="1663"/>
      <c r="X8" s="1118" t="s">
        <v>5371</v>
      </c>
      <c r="Y8" s="1118" t="s">
        <v>5372</v>
      </c>
      <c r="Z8" s="1118" t="s">
        <v>5344</v>
      </c>
      <c r="AA8" s="1128"/>
      <c r="AB8" s="1118" t="s">
        <v>5371</v>
      </c>
      <c r="AC8" s="1118" t="s">
        <v>5372</v>
      </c>
      <c r="AD8" s="1118" t="s">
        <v>5344</v>
      </c>
      <c r="AF8" s="16" t="s">
        <v>5373</v>
      </c>
      <c r="AG8" s="1107"/>
      <c r="AH8" s="1107"/>
      <c r="AI8" s="1107"/>
      <c r="AJ8" s="1107"/>
      <c r="AK8" s="1107"/>
      <c r="AL8" s="1107"/>
      <c r="AM8" s="1107"/>
      <c r="AN8" s="1108"/>
      <c r="AO8" s="1108"/>
      <c r="AP8" s="1108"/>
      <c r="AQ8" s="1108"/>
      <c r="AR8" s="1108"/>
      <c r="AS8" s="1108"/>
      <c r="AT8" s="1106"/>
      <c r="AV8" s="1129" t="s">
        <v>5374</v>
      </c>
      <c r="AW8" s="1121"/>
      <c r="AX8" s="1121"/>
      <c r="AY8" s="1121"/>
      <c r="AZ8" s="1121"/>
      <c r="BA8" s="1108"/>
      <c r="BB8" s="1108"/>
      <c r="BC8" s="1108"/>
      <c r="BD8" s="1108"/>
      <c r="BE8" s="1108"/>
      <c r="BF8" s="1108"/>
      <c r="BG8" s="1108"/>
      <c r="BH8" s="1108"/>
      <c r="BI8" s="1108"/>
      <c r="BJ8" s="1106"/>
    </row>
    <row r="9" spans="1:62" ht="20.25">
      <c r="A9" s="1663"/>
      <c r="B9" s="1122">
        <f>LARGE(B7:B8,1)+1</f>
        <v>3</v>
      </c>
      <c r="C9" s="1123" t="s">
        <v>5375</v>
      </c>
      <c r="D9" s="1124">
        <v>8</v>
      </c>
      <c r="E9" s="1125">
        <v>10</v>
      </c>
      <c r="F9" s="1126">
        <f t="shared" si="0"/>
        <v>80</v>
      </c>
      <c r="G9" s="1127">
        <f t="shared" si="1"/>
        <v>0.08</v>
      </c>
      <c r="H9" s="1663"/>
      <c r="I9" s="1122">
        <f>LARGE(I7:I8,1)+1</f>
        <v>58</v>
      </c>
      <c r="J9" s="1123" t="s">
        <v>5376</v>
      </c>
      <c r="K9" s="1124">
        <v>885</v>
      </c>
      <c r="L9" s="1125">
        <v>10</v>
      </c>
      <c r="M9" s="1126">
        <f t="shared" si="5"/>
        <v>8850</v>
      </c>
      <c r="N9" s="1127">
        <f t="shared" si="2"/>
        <v>8.85</v>
      </c>
      <c r="O9" s="1663"/>
      <c r="P9" s="1122"/>
      <c r="Q9" s="1130" t="s">
        <v>32</v>
      </c>
      <c r="R9" s="1124">
        <v>0</v>
      </c>
      <c r="S9" s="1125"/>
      <c r="T9" s="1126">
        <f t="shared" si="3"/>
        <v>0</v>
      </c>
      <c r="U9" s="1127">
        <f t="shared" si="4"/>
        <v>0</v>
      </c>
      <c r="V9" s="1663"/>
      <c r="X9" s="1106"/>
      <c r="Y9" s="1106"/>
      <c r="Z9" s="1106"/>
      <c r="AA9" s="1106"/>
      <c r="AB9" s="1106"/>
      <c r="AC9" s="1106"/>
      <c r="AD9" s="1106"/>
      <c r="AF9" s="16"/>
      <c r="AG9" s="1107"/>
      <c r="AH9" s="1107"/>
      <c r="AI9" s="1107"/>
      <c r="AJ9" s="1107"/>
      <c r="AK9" s="1107"/>
      <c r="AL9" s="1107"/>
      <c r="AM9" s="1107"/>
      <c r="AN9" s="1108"/>
      <c r="AO9" s="1108"/>
      <c r="AP9" s="1108"/>
      <c r="AQ9" s="1108"/>
      <c r="AR9" s="1108"/>
      <c r="AS9" s="1108"/>
      <c r="AT9" s="1106"/>
      <c r="AV9" s="1129"/>
      <c r="AW9" s="1121"/>
      <c r="AX9" s="1121"/>
      <c r="AY9" s="1121"/>
      <c r="AZ9" s="1121"/>
      <c r="BA9" s="1107"/>
      <c r="BB9" s="1107"/>
      <c r="BC9" s="1107"/>
      <c r="BD9" s="1108"/>
      <c r="BE9" s="1108"/>
      <c r="BF9" s="1108"/>
      <c r="BG9" s="1108"/>
      <c r="BH9" s="1108"/>
      <c r="BI9" s="1108"/>
      <c r="BJ9" s="1106"/>
    </row>
    <row r="10" spans="1:62" ht="18.75">
      <c r="A10" s="1663"/>
      <c r="B10" s="1122">
        <f>LARGE(B7:B9,1)+1</f>
        <v>4</v>
      </c>
      <c r="C10" s="1123" t="s">
        <v>5377</v>
      </c>
      <c r="D10" s="1124">
        <v>50</v>
      </c>
      <c r="E10" s="1125">
        <v>10</v>
      </c>
      <c r="F10" s="1126">
        <f t="shared" si="0"/>
        <v>500</v>
      </c>
      <c r="G10" s="1127">
        <f t="shared" si="1"/>
        <v>0.5</v>
      </c>
      <c r="H10" s="1663"/>
      <c r="I10" s="1122">
        <f>LARGE(I7:I9,1)+1</f>
        <v>59</v>
      </c>
      <c r="J10" s="1123" t="s">
        <v>5378</v>
      </c>
      <c r="K10" s="1124">
        <v>500</v>
      </c>
      <c r="L10" s="1125">
        <v>10</v>
      </c>
      <c r="M10" s="1126">
        <f t="shared" si="5"/>
        <v>5000</v>
      </c>
      <c r="N10" s="1127">
        <f t="shared" si="2"/>
        <v>5</v>
      </c>
      <c r="O10" s="1663"/>
      <c r="P10" s="1122">
        <f>LARGE(P7:P9,1)+1</f>
        <v>115</v>
      </c>
      <c r="Q10" s="1123" t="s">
        <v>5379</v>
      </c>
      <c r="R10" s="1124">
        <v>45</v>
      </c>
      <c r="S10" s="1125">
        <v>10</v>
      </c>
      <c r="T10" s="1126">
        <f t="shared" si="3"/>
        <v>450</v>
      </c>
      <c r="U10" s="1127">
        <f t="shared" si="4"/>
        <v>0.45</v>
      </c>
      <c r="V10" s="1663"/>
      <c r="X10" s="1123" t="s">
        <v>5380</v>
      </c>
      <c r="Y10" s="1125" t="s">
        <v>5381</v>
      </c>
      <c r="Z10" s="1124" t="s">
        <v>5382</v>
      </c>
      <c r="AA10" s="15"/>
      <c r="AB10" s="1123" t="s">
        <v>5383</v>
      </c>
      <c r="AC10" s="1125" t="s">
        <v>5384</v>
      </c>
      <c r="AD10" s="1124" t="s">
        <v>5385</v>
      </c>
      <c r="AE10" s="15"/>
      <c r="AF10" s="669" t="s">
        <v>5386</v>
      </c>
      <c r="AG10" s="1107"/>
      <c r="AH10" s="1107"/>
      <c r="AI10" s="1107"/>
      <c r="AJ10" s="1107"/>
      <c r="AK10" s="1107"/>
      <c r="AL10" s="1107"/>
      <c r="AM10" s="1107"/>
      <c r="AN10" s="1108"/>
      <c r="AO10" s="1108"/>
      <c r="AP10" s="1108"/>
      <c r="AQ10" s="1108"/>
      <c r="AR10" s="1108"/>
      <c r="AS10" s="1108"/>
      <c r="AT10" s="1106"/>
      <c r="AV10" s="1131" t="s">
        <v>5387</v>
      </c>
      <c r="AW10" s="1121"/>
      <c r="AX10" s="1121"/>
      <c r="AY10" s="1121"/>
      <c r="AZ10" s="1121"/>
      <c r="BA10" s="1108"/>
      <c r="BB10" s="1108"/>
      <c r="BC10" s="1108"/>
      <c r="BD10" s="1108"/>
      <c r="BE10" s="1108"/>
      <c r="BF10" s="1108"/>
      <c r="BG10" s="1108"/>
      <c r="BH10" s="1108"/>
      <c r="BI10" s="1108"/>
      <c r="BJ10" s="1106"/>
    </row>
    <row r="11" spans="1:62" ht="20.25">
      <c r="A11" s="1663"/>
      <c r="B11" s="1122">
        <f>LARGE(B7:B10,1)+1</f>
        <v>5</v>
      </c>
      <c r="C11" s="1123" t="s">
        <v>5388</v>
      </c>
      <c r="D11" s="1124">
        <v>2000</v>
      </c>
      <c r="E11" s="1125">
        <v>10</v>
      </c>
      <c r="F11" s="1126">
        <f t="shared" si="0"/>
        <v>20000</v>
      </c>
      <c r="G11" s="1132">
        <f t="shared" si="1"/>
        <v>20</v>
      </c>
      <c r="H11" s="1663"/>
      <c r="I11" s="1122"/>
      <c r="J11" s="1130" t="s">
        <v>6</v>
      </c>
      <c r="K11" s="1124">
        <v>0</v>
      </c>
      <c r="L11" s="1125"/>
      <c r="M11" s="1126">
        <f t="shared" si="5"/>
        <v>0</v>
      </c>
      <c r="N11" s="1127">
        <f t="shared" si="2"/>
        <v>0</v>
      </c>
      <c r="O11" s="1663"/>
      <c r="P11" s="1122">
        <f>LARGE(P7:P10,1)+1</f>
        <v>116</v>
      </c>
      <c r="Q11" s="1123" t="s">
        <v>5389</v>
      </c>
      <c r="R11" s="1124">
        <v>1</v>
      </c>
      <c r="S11" s="1125">
        <v>10</v>
      </c>
      <c r="T11" s="1126">
        <f t="shared" si="3"/>
        <v>10</v>
      </c>
      <c r="U11" s="1127">
        <f t="shared" si="4"/>
        <v>0.01</v>
      </c>
      <c r="V11" s="1663"/>
      <c r="X11" s="1123" t="s">
        <v>5390</v>
      </c>
      <c r="Y11" s="1125" t="s">
        <v>5391</v>
      </c>
      <c r="Z11" s="1124" t="s">
        <v>5392</v>
      </c>
      <c r="AA11" s="15"/>
      <c r="AB11" s="1123" t="s">
        <v>5393</v>
      </c>
      <c r="AC11" s="1125" t="s">
        <v>5384</v>
      </c>
      <c r="AD11" s="1124" t="s">
        <v>5394</v>
      </c>
      <c r="AE11" s="15"/>
      <c r="AF11" s="669"/>
      <c r="AG11" s="1107"/>
      <c r="AH11" s="1107"/>
      <c r="AI11" s="1107"/>
      <c r="AJ11" s="1107"/>
      <c r="AK11" s="1107"/>
      <c r="AL11" s="1107"/>
      <c r="AM11" s="1107"/>
      <c r="AN11" s="1108"/>
      <c r="AO11" s="1108"/>
      <c r="AP11" s="1108"/>
      <c r="AQ11" s="1108"/>
      <c r="AR11" s="1108"/>
      <c r="AS11" s="1108"/>
      <c r="AT11" s="1106"/>
      <c r="AV11" s="1121"/>
      <c r="AX11" s="1121"/>
      <c r="AY11" s="1121"/>
      <c r="AZ11" s="1121"/>
      <c r="BA11" s="1121"/>
      <c r="BB11" s="1121"/>
      <c r="BC11" s="1121"/>
      <c r="BD11" s="1121"/>
      <c r="BE11" s="1121"/>
      <c r="BF11" s="1121"/>
      <c r="BG11" s="1108"/>
      <c r="BH11" s="1108"/>
      <c r="BI11" s="1108"/>
      <c r="BJ11" s="1106"/>
    </row>
    <row r="12" spans="1:62" ht="18.75">
      <c r="A12" s="1663"/>
      <c r="B12" s="1122">
        <f>LARGE(B7:B11,1)+1</f>
        <v>6</v>
      </c>
      <c r="C12" s="1123" t="s">
        <v>5395</v>
      </c>
      <c r="D12" s="1124">
        <v>350</v>
      </c>
      <c r="E12" s="1125">
        <v>10</v>
      </c>
      <c r="F12" s="1126">
        <f t="shared" si="0"/>
        <v>3500</v>
      </c>
      <c r="G12" s="1127">
        <f t="shared" si="1"/>
        <v>3.5</v>
      </c>
      <c r="H12" s="1663"/>
      <c r="I12" s="1122">
        <f>LARGE(I7:I11,1)+1</f>
        <v>60</v>
      </c>
      <c r="J12" s="1123" t="s">
        <v>5396</v>
      </c>
      <c r="K12" s="1124">
        <v>1500</v>
      </c>
      <c r="L12" s="1125">
        <v>10</v>
      </c>
      <c r="M12" s="1126">
        <f t="shared" si="5"/>
        <v>15000</v>
      </c>
      <c r="N12" s="1132">
        <f t="shared" si="2"/>
        <v>15</v>
      </c>
      <c r="O12" s="1663"/>
      <c r="P12" s="1122">
        <f>LARGE(P7:P11,1)+1</f>
        <v>117</v>
      </c>
      <c r="Q12" s="1123" t="s">
        <v>5397</v>
      </c>
      <c r="R12" s="1124">
        <v>50</v>
      </c>
      <c r="S12" s="1125">
        <v>10</v>
      </c>
      <c r="T12" s="1126">
        <f t="shared" si="3"/>
        <v>500</v>
      </c>
      <c r="U12" s="1127">
        <f t="shared" si="4"/>
        <v>0.5</v>
      </c>
      <c r="V12" s="1663"/>
      <c r="X12" s="1123" t="s">
        <v>5398</v>
      </c>
      <c r="Y12" s="1125">
        <v>1</v>
      </c>
      <c r="Z12" s="1124" t="s">
        <v>5399</v>
      </c>
      <c r="AA12" s="15"/>
      <c r="AB12" s="1123" t="s">
        <v>5400</v>
      </c>
      <c r="AC12" s="1125" t="s">
        <v>5401</v>
      </c>
      <c r="AD12" s="1124" t="s">
        <v>5402</v>
      </c>
      <c r="AE12" s="15"/>
      <c r="AF12" s="669" t="s">
        <v>5403</v>
      </c>
      <c r="AG12" s="1107"/>
      <c r="AH12" s="1107"/>
      <c r="AI12" s="1107"/>
      <c r="AJ12" s="1107"/>
      <c r="AK12" s="1107"/>
      <c r="AL12" s="1107"/>
      <c r="AM12" s="1107"/>
      <c r="AN12" s="1108"/>
      <c r="AO12" s="1108"/>
      <c r="AP12" s="1108"/>
      <c r="AQ12" s="1108"/>
      <c r="AR12" s="1108"/>
      <c r="AS12" s="1108"/>
      <c r="AT12" s="1106"/>
      <c r="AV12" s="1133" t="s">
        <v>5404</v>
      </c>
      <c r="AX12" s="1134" t="s">
        <v>5405</v>
      </c>
      <c r="AY12" s="1121"/>
      <c r="AZ12" s="1121"/>
      <c r="BA12" s="1121"/>
      <c r="BB12" s="1121"/>
      <c r="BC12" s="1121"/>
      <c r="BD12" s="1121"/>
      <c r="BE12" s="1121"/>
      <c r="BF12" s="1121"/>
      <c r="BG12" s="1108"/>
      <c r="BH12" s="1108"/>
      <c r="BI12" s="1108"/>
      <c r="BJ12" s="1106"/>
    </row>
    <row r="13" spans="1:62" ht="18.75">
      <c r="A13" s="1663"/>
      <c r="B13" s="1122">
        <f>LARGE(B7:B12,1)+1</f>
        <v>7</v>
      </c>
      <c r="C13" s="1123" t="s">
        <v>5406</v>
      </c>
      <c r="D13" s="1124">
        <v>110</v>
      </c>
      <c r="E13" s="1125">
        <v>10</v>
      </c>
      <c r="F13" s="1126">
        <f t="shared" si="0"/>
        <v>1100</v>
      </c>
      <c r="G13" s="1127">
        <f t="shared" si="1"/>
        <v>1.1000000000000001</v>
      </c>
      <c r="H13" s="1663"/>
      <c r="I13" s="1122">
        <f>LARGE(I7:I12,1)+1</f>
        <v>61</v>
      </c>
      <c r="J13" s="1123" t="s">
        <v>5407</v>
      </c>
      <c r="K13" s="1124">
        <v>150</v>
      </c>
      <c r="L13" s="1125">
        <v>10</v>
      </c>
      <c r="M13" s="1126">
        <f t="shared" si="5"/>
        <v>1500</v>
      </c>
      <c r="N13" s="1127">
        <f t="shared" si="2"/>
        <v>1.5</v>
      </c>
      <c r="O13" s="1663"/>
      <c r="P13" s="1122">
        <f>LARGE(P7:P12,1)+1</f>
        <v>118</v>
      </c>
      <c r="Q13" s="1123" t="s">
        <v>5408</v>
      </c>
      <c r="R13" s="1124">
        <v>15</v>
      </c>
      <c r="S13" s="1125">
        <v>10</v>
      </c>
      <c r="T13" s="1126">
        <f t="shared" si="3"/>
        <v>150</v>
      </c>
      <c r="U13" s="1127">
        <f t="shared" si="4"/>
        <v>0.15</v>
      </c>
      <c r="V13" s="1663"/>
      <c r="X13" s="1123"/>
      <c r="Y13" s="1125"/>
      <c r="Z13" s="1124"/>
      <c r="AA13" s="15"/>
      <c r="AB13" s="1123" t="s">
        <v>5409</v>
      </c>
      <c r="AC13" s="1125" t="s">
        <v>5410</v>
      </c>
      <c r="AD13" s="1124" t="s">
        <v>5411</v>
      </c>
      <c r="AE13" s="15"/>
      <c r="AF13" s="669"/>
      <c r="AG13" s="1107"/>
      <c r="AH13" s="1107"/>
      <c r="AI13" s="1107"/>
      <c r="AJ13" s="1107"/>
      <c r="AK13" s="1107"/>
      <c r="AL13" s="1107"/>
      <c r="AM13" s="1107"/>
      <c r="AN13" s="1108"/>
      <c r="AO13" s="1108"/>
      <c r="AP13" s="1108"/>
      <c r="AQ13" s="1108"/>
      <c r="AR13" s="1108"/>
      <c r="AS13" s="1108"/>
      <c r="AT13" s="1106"/>
      <c r="AV13" s="1121"/>
      <c r="AW13" s="1121"/>
      <c r="AX13" s="1121"/>
      <c r="AY13" s="1121"/>
      <c r="AZ13" s="1121"/>
      <c r="BA13" s="1121"/>
      <c r="BB13" s="1121"/>
      <c r="BC13" s="1121"/>
      <c r="BD13" s="1121"/>
      <c r="BE13" s="1121"/>
      <c r="BF13" s="1121"/>
      <c r="BG13" s="1108"/>
      <c r="BH13" s="1108"/>
      <c r="BI13" s="1108"/>
      <c r="BJ13" s="1106"/>
    </row>
    <row r="14" spans="1:62" ht="20.25">
      <c r="A14" s="1663"/>
      <c r="B14" s="1122">
        <f>LARGE(B7:B13,1)+1</f>
        <v>8</v>
      </c>
      <c r="C14" s="1123" t="s">
        <v>5412</v>
      </c>
      <c r="D14" s="1124">
        <v>220</v>
      </c>
      <c r="E14" s="1125">
        <v>10</v>
      </c>
      <c r="F14" s="1126">
        <f t="shared" si="0"/>
        <v>2200</v>
      </c>
      <c r="G14" s="1127">
        <f t="shared" si="1"/>
        <v>2.2000000000000002</v>
      </c>
      <c r="H14" s="1663"/>
      <c r="I14" s="1122"/>
      <c r="J14" s="1109" t="s">
        <v>37</v>
      </c>
      <c r="K14" s="1124">
        <v>0</v>
      </c>
      <c r="L14" s="1125"/>
      <c r="M14" s="1126">
        <f t="shared" si="5"/>
        <v>0</v>
      </c>
      <c r="N14" s="1127">
        <f t="shared" si="2"/>
        <v>0</v>
      </c>
      <c r="O14" s="1663"/>
      <c r="P14" s="1122">
        <f>LARGE(P7:P13,1)+1</f>
        <v>119</v>
      </c>
      <c r="Q14" s="1123" t="s">
        <v>5413</v>
      </c>
      <c r="R14" s="1124">
        <v>200</v>
      </c>
      <c r="S14" s="1125">
        <v>10</v>
      </c>
      <c r="T14" s="1126">
        <f t="shared" si="3"/>
        <v>2000</v>
      </c>
      <c r="U14" s="1127">
        <f t="shared" si="4"/>
        <v>2</v>
      </c>
      <c r="V14" s="1663"/>
      <c r="X14" s="1123" t="s">
        <v>5414</v>
      </c>
      <c r="Y14" s="1125" t="s">
        <v>5415</v>
      </c>
      <c r="Z14" s="1124" t="s">
        <v>5416</v>
      </c>
      <c r="AA14" s="15"/>
      <c r="AB14" s="1123" t="s">
        <v>5417</v>
      </c>
      <c r="AC14" s="1125" t="s">
        <v>5410</v>
      </c>
      <c r="AD14" s="1124" t="s">
        <v>5418</v>
      </c>
      <c r="AE14" s="15"/>
      <c r="AF14" s="16" t="s">
        <v>5419</v>
      </c>
      <c r="AG14" s="1107"/>
      <c r="AH14" s="1107"/>
      <c r="AI14" s="1107"/>
      <c r="AJ14" s="1107"/>
      <c r="AK14" s="1107"/>
      <c r="AL14" s="1107"/>
      <c r="AM14" s="1107"/>
      <c r="AN14" s="1108"/>
      <c r="AO14" s="1108"/>
      <c r="AP14" s="1108"/>
      <c r="AQ14" s="1108"/>
      <c r="AR14" s="1108"/>
      <c r="AS14" s="1108"/>
      <c r="AT14" s="1106"/>
      <c r="AV14" s="1117" t="s">
        <v>5420</v>
      </c>
      <c r="AW14" s="1121"/>
      <c r="AX14" s="1121"/>
      <c r="AY14" s="1134" t="s">
        <v>5421</v>
      </c>
      <c r="AZ14" s="1121"/>
      <c r="BA14" s="1121"/>
      <c r="BB14" s="1121"/>
      <c r="BC14" s="1121"/>
      <c r="BD14" s="1121"/>
      <c r="BE14" s="1121"/>
      <c r="BF14" s="1121"/>
      <c r="BG14" s="1108"/>
      <c r="BH14" s="1108"/>
      <c r="BI14" s="1108"/>
      <c r="BJ14" s="1106"/>
    </row>
    <row r="15" spans="1:62" ht="20.25">
      <c r="A15" s="1663"/>
      <c r="B15" s="1122"/>
      <c r="C15" s="1130" t="s">
        <v>27</v>
      </c>
      <c r="D15" s="1124">
        <v>0</v>
      </c>
      <c r="E15" s="1125"/>
      <c r="F15" s="1126">
        <f t="shared" si="0"/>
        <v>0</v>
      </c>
      <c r="G15" s="1127">
        <f t="shared" si="1"/>
        <v>0</v>
      </c>
      <c r="H15" s="1663"/>
      <c r="I15" s="1122">
        <f>LARGE(I7:I14,1)+1</f>
        <v>62</v>
      </c>
      <c r="J15" s="1123" t="s">
        <v>5422</v>
      </c>
      <c r="K15" s="1124">
        <v>10</v>
      </c>
      <c r="L15" s="1125">
        <v>10</v>
      </c>
      <c r="M15" s="1126">
        <f t="shared" si="5"/>
        <v>100</v>
      </c>
      <c r="N15" s="1127">
        <f t="shared" si="2"/>
        <v>0.1</v>
      </c>
      <c r="O15" s="1663"/>
      <c r="P15" s="1122">
        <f>LARGE(P7:P14,1)+1</f>
        <v>120</v>
      </c>
      <c r="Q15" s="1123" t="s">
        <v>5423</v>
      </c>
      <c r="R15" s="1124">
        <v>12</v>
      </c>
      <c r="S15" s="1125">
        <v>10</v>
      </c>
      <c r="T15" s="1126">
        <f t="shared" si="3"/>
        <v>120</v>
      </c>
      <c r="U15" s="1127">
        <f t="shared" si="4"/>
        <v>0.12</v>
      </c>
      <c r="V15" s="1663"/>
      <c r="X15" s="1123" t="s">
        <v>5424</v>
      </c>
      <c r="Y15" s="1125" t="s">
        <v>5384</v>
      </c>
      <c r="Z15" s="1124" t="s">
        <v>5425</v>
      </c>
      <c r="AA15" s="15"/>
      <c r="AB15" s="1123" t="s">
        <v>5426</v>
      </c>
      <c r="AC15" s="1125" t="s">
        <v>5391</v>
      </c>
      <c r="AD15" s="1124" t="s">
        <v>5427</v>
      </c>
      <c r="AE15" s="15"/>
      <c r="AF15" s="16"/>
      <c r="AG15" s="1107"/>
      <c r="AH15" s="1107"/>
      <c r="AI15" s="1107"/>
      <c r="AJ15" s="1107"/>
      <c r="AK15" s="1107"/>
      <c r="AL15" s="1107"/>
      <c r="AM15" s="1107"/>
      <c r="AN15" s="1108"/>
      <c r="AO15" s="1108"/>
      <c r="AP15" s="1108"/>
      <c r="AQ15" s="1108"/>
      <c r="AR15" s="1108"/>
      <c r="AS15" s="1108"/>
      <c r="AT15" s="1106"/>
      <c r="AV15" s="1117"/>
      <c r="AW15" s="1121"/>
      <c r="AX15" s="1121"/>
      <c r="AY15" s="1134"/>
      <c r="AZ15" s="1121"/>
      <c r="BA15" s="1121"/>
      <c r="BB15" s="1121"/>
      <c r="BC15" s="1121"/>
      <c r="BD15" s="1121"/>
      <c r="BE15" s="1121"/>
      <c r="BF15" s="1121"/>
      <c r="BG15" s="1108"/>
      <c r="BH15" s="1108"/>
      <c r="BI15" s="1108"/>
      <c r="BJ15" s="1106"/>
    </row>
    <row r="16" spans="1:62" ht="18.75">
      <c r="A16" s="1663"/>
      <c r="B16" s="1122">
        <f>LARGE(B7:B15,1)+1</f>
        <v>9</v>
      </c>
      <c r="C16" s="1123" t="s">
        <v>5424</v>
      </c>
      <c r="D16" s="1124">
        <v>120</v>
      </c>
      <c r="E16" s="1125">
        <v>10</v>
      </c>
      <c r="F16" s="1126">
        <f t="shared" si="0"/>
        <v>1200</v>
      </c>
      <c r="G16" s="1127">
        <f t="shared" si="1"/>
        <v>1.2</v>
      </c>
      <c r="H16" s="1663"/>
      <c r="I16" s="1122">
        <f>LARGE(I7:I15,1)+1</f>
        <v>63</v>
      </c>
      <c r="J16" s="1123" t="s">
        <v>5428</v>
      </c>
      <c r="K16" s="1124">
        <v>800</v>
      </c>
      <c r="L16" s="1125">
        <v>10</v>
      </c>
      <c r="M16" s="1126">
        <f t="shared" si="5"/>
        <v>8000</v>
      </c>
      <c r="N16" s="1127">
        <f t="shared" si="2"/>
        <v>8</v>
      </c>
      <c r="O16" s="1663"/>
      <c r="P16" s="1122">
        <f>LARGE(P7:P15,1)+1</f>
        <v>121</v>
      </c>
      <c r="Q16" s="1123" t="s">
        <v>5429</v>
      </c>
      <c r="R16" s="1124">
        <v>12</v>
      </c>
      <c r="S16" s="1125">
        <v>10</v>
      </c>
      <c r="T16" s="1126">
        <f t="shared" si="3"/>
        <v>120</v>
      </c>
      <c r="U16" s="1127">
        <f t="shared" si="4"/>
        <v>0.12</v>
      </c>
      <c r="V16" s="1663"/>
      <c r="X16" s="1123" t="s">
        <v>5430</v>
      </c>
      <c r="Y16" s="1125" t="s">
        <v>5410</v>
      </c>
      <c r="Z16" s="1124" t="s">
        <v>5411</v>
      </c>
      <c r="AA16" s="15"/>
      <c r="AB16" s="1123" t="s">
        <v>5431</v>
      </c>
      <c r="AC16" s="1125" t="s">
        <v>5401</v>
      </c>
      <c r="AD16" s="1124" t="s">
        <v>5432</v>
      </c>
      <c r="AE16" s="15"/>
      <c r="AF16" s="669" t="s">
        <v>5433</v>
      </c>
      <c r="AG16" s="1107"/>
      <c r="AH16" s="1107"/>
      <c r="AI16" s="1107"/>
      <c r="AJ16" s="1107"/>
      <c r="AK16" s="1107"/>
      <c r="AL16" s="1107"/>
      <c r="AM16" s="1107"/>
      <c r="AN16" s="1108"/>
      <c r="AO16" s="1108"/>
      <c r="AP16" s="1108"/>
      <c r="AQ16" s="1108"/>
      <c r="AR16" s="1108"/>
      <c r="AS16" s="1108"/>
      <c r="AT16" s="1106"/>
      <c r="AV16" s="1117" t="s">
        <v>5434</v>
      </c>
      <c r="AW16" s="1135" t="s">
        <v>5435</v>
      </c>
      <c r="AX16" s="1135"/>
      <c r="AY16" s="1136"/>
      <c r="AZ16" s="1136"/>
      <c r="BA16" s="1121"/>
      <c r="BB16" s="1121"/>
      <c r="BC16" s="1121"/>
      <c r="BD16" s="1121"/>
      <c r="BE16" s="1121"/>
      <c r="BF16" s="1121"/>
      <c r="BG16" s="1108"/>
      <c r="BH16" s="1108"/>
      <c r="BI16" s="1108"/>
      <c r="BJ16" s="1106"/>
    </row>
    <row r="17" spans="1:62" ht="15.75" customHeight="1">
      <c r="A17" s="1663"/>
      <c r="B17" s="1122">
        <f>LARGE(B7:B16,1)+1</f>
        <v>10</v>
      </c>
      <c r="C17" s="1123" t="s">
        <v>5436</v>
      </c>
      <c r="D17" s="1124">
        <v>8</v>
      </c>
      <c r="E17" s="1125">
        <v>10</v>
      </c>
      <c r="F17" s="1126">
        <f t="shared" si="0"/>
        <v>80</v>
      </c>
      <c r="G17" s="1127">
        <f t="shared" si="1"/>
        <v>0.08</v>
      </c>
      <c r="H17" s="1663"/>
      <c r="I17" s="1122">
        <f>LARGE(I7:I16,1)+1</f>
        <v>64</v>
      </c>
      <c r="J17" s="1123" t="s">
        <v>5437</v>
      </c>
      <c r="K17" s="1124">
        <v>500</v>
      </c>
      <c r="L17" s="1125">
        <v>10</v>
      </c>
      <c r="M17" s="1126">
        <f t="shared" si="5"/>
        <v>5000</v>
      </c>
      <c r="N17" s="1127">
        <f t="shared" si="2"/>
        <v>5</v>
      </c>
      <c r="O17" s="1663"/>
      <c r="P17" s="1122">
        <f>LARGE(P7:P16,1)+1</f>
        <v>122</v>
      </c>
      <c r="Q17" s="1123" t="s">
        <v>5438</v>
      </c>
      <c r="R17" s="1124">
        <v>19</v>
      </c>
      <c r="S17" s="1125">
        <v>10</v>
      </c>
      <c r="T17" s="1126">
        <f t="shared" si="3"/>
        <v>190</v>
      </c>
      <c r="U17" s="1127">
        <f t="shared" si="4"/>
        <v>0.19</v>
      </c>
      <c r="V17" s="1663"/>
      <c r="X17" s="1123" t="s">
        <v>5439</v>
      </c>
      <c r="Y17" s="1125" t="s">
        <v>5410</v>
      </c>
      <c r="Z17" s="1124" t="s">
        <v>5440</v>
      </c>
      <c r="AA17" s="15"/>
      <c r="AB17" s="1123" t="s">
        <v>5441</v>
      </c>
      <c r="AC17" s="1125" t="s">
        <v>5410</v>
      </c>
      <c r="AD17" s="1124" t="s">
        <v>5442</v>
      </c>
      <c r="AE17" s="15"/>
      <c r="AF17" s="669"/>
      <c r="AG17" s="1107"/>
      <c r="AH17" s="1107"/>
      <c r="AI17" s="1107"/>
      <c r="AJ17" s="1107"/>
      <c r="AK17" s="1107"/>
      <c r="AL17" s="1107"/>
      <c r="AM17" s="1107"/>
      <c r="AN17" s="1108"/>
      <c r="AO17" s="1108"/>
      <c r="AP17" s="1108"/>
      <c r="AQ17" s="1108"/>
      <c r="AR17" s="1108"/>
      <c r="AS17" s="1108"/>
      <c r="AT17" s="1106"/>
      <c r="AV17" s="1117"/>
      <c r="AW17" s="1135"/>
      <c r="AX17" s="1135"/>
      <c r="AY17" s="1136"/>
      <c r="AZ17" s="1136"/>
      <c r="BA17" s="1121"/>
      <c r="BB17" s="1121"/>
      <c r="BC17" s="1121"/>
      <c r="BD17" s="1121"/>
      <c r="BE17" s="1121"/>
      <c r="BF17" s="1121"/>
      <c r="BG17" s="1108"/>
      <c r="BH17" s="1108"/>
      <c r="BI17" s="1108"/>
      <c r="BJ17" s="1106"/>
    </row>
    <row r="18" spans="1:62" ht="15.75" customHeight="1">
      <c r="A18" s="1663"/>
      <c r="B18" s="1122">
        <f>LARGE(B7:B17,1)+1</f>
        <v>11</v>
      </c>
      <c r="C18" s="1123" t="s">
        <v>5443</v>
      </c>
      <c r="D18" s="1124">
        <v>4</v>
      </c>
      <c r="E18" s="1125">
        <v>10</v>
      </c>
      <c r="F18" s="1126">
        <f t="shared" si="0"/>
        <v>40</v>
      </c>
      <c r="G18" s="1127">
        <f t="shared" si="1"/>
        <v>0.04</v>
      </c>
      <c r="H18" s="1663"/>
      <c r="I18" s="1122">
        <f>LARGE(I7:I17,1)+1</f>
        <v>65</v>
      </c>
      <c r="J18" s="1123" t="s">
        <v>5431</v>
      </c>
      <c r="K18" s="1124">
        <v>230</v>
      </c>
      <c r="L18" s="1125">
        <v>10</v>
      </c>
      <c r="M18" s="1126">
        <f t="shared" si="5"/>
        <v>2300</v>
      </c>
      <c r="N18" s="1127">
        <f t="shared" si="2"/>
        <v>2.2999999999999998</v>
      </c>
      <c r="O18" s="1663"/>
      <c r="P18" s="1122">
        <f>LARGE(P7:P17,1)+1</f>
        <v>123</v>
      </c>
      <c r="Q18" s="1123" t="s">
        <v>5444</v>
      </c>
      <c r="R18" s="1124">
        <v>12</v>
      </c>
      <c r="S18" s="1125">
        <v>10</v>
      </c>
      <c r="T18" s="1126">
        <f t="shared" si="3"/>
        <v>120</v>
      </c>
      <c r="U18" s="1127">
        <f t="shared" si="4"/>
        <v>0.12</v>
      </c>
      <c r="V18" s="1663"/>
      <c r="X18" s="1123" t="s">
        <v>5445</v>
      </c>
      <c r="Y18" s="1125" t="s">
        <v>5446</v>
      </c>
      <c r="Z18" s="1137" t="s">
        <v>5447</v>
      </c>
      <c r="AA18" s="15"/>
      <c r="AB18" s="1123" t="s">
        <v>5448</v>
      </c>
      <c r="AC18" s="1125" t="s">
        <v>5449</v>
      </c>
      <c r="AD18" s="1137" t="s">
        <v>5450</v>
      </c>
      <c r="AE18" s="15"/>
      <c r="AF18" s="669" t="s">
        <v>5451</v>
      </c>
      <c r="AG18" s="1107"/>
      <c r="AH18" s="1107"/>
      <c r="AI18" s="1107"/>
      <c r="AJ18" s="1107"/>
      <c r="AK18" s="1107"/>
      <c r="AL18" s="1107"/>
      <c r="AM18" s="1107"/>
      <c r="AN18" s="1108"/>
      <c r="AO18" s="1108"/>
      <c r="AP18" s="1108"/>
      <c r="AQ18" s="1108"/>
      <c r="AR18" s="1108"/>
      <c r="AS18" s="1108"/>
      <c r="AT18" s="1106"/>
      <c r="AV18" s="1117" t="s">
        <v>5452</v>
      </c>
      <c r="AW18" s="1135"/>
      <c r="AX18" s="1135" t="s">
        <v>5453</v>
      </c>
      <c r="AY18" s="1136"/>
      <c r="AZ18" s="1136"/>
      <c r="BA18" s="1121"/>
      <c r="BB18" s="1121"/>
      <c r="BC18" s="1121"/>
      <c r="BD18" s="1121"/>
      <c r="BE18" s="1121"/>
      <c r="BF18" s="1121"/>
      <c r="BG18" s="1108"/>
      <c r="BH18" s="1108"/>
      <c r="BI18" s="1108"/>
      <c r="BJ18" s="1106"/>
    </row>
    <row r="19" spans="1:62" ht="18.75">
      <c r="A19" s="1663"/>
      <c r="B19" s="1122">
        <f>LARGE(B7:B18,1)+1</f>
        <v>12</v>
      </c>
      <c r="C19" s="1123" t="s">
        <v>5454</v>
      </c>
      <c r="D19" s="1124">
        <v>15</v>
      </c>
      <c r="E19" s="1125">
        <v>10</v>
      </c>
      <c r="F19" s="1126">
        <f t="shared" si="0"/>
        <v>150</v>
      </c>
      <c r="G19" s="1127">
        <f t="shared" si="1"/>
        <v>0.15</v>
      </c>
      <c r="H19" s="1663"/>
      <c r="I19" s="1122">
        <f>LARGE(I7:I18,1)+1</f>
        <v>66</v>
      </c>
      <c r="J19" s="1123" t="s">
        <v>5455</v>
      </c>
      <c r="K19" s="1124">
        <v>9.5</v>
      </c>
      <c r="L19" s="1125">
        <v>10</v>
      </c>
      <c r="M19" s="1126">
        <f t="shared" si="5"/>
        <v>95</v>
      </c>
      <c r="N19" s="1127">
        <f t="shared" si="2"/>
        <v>9.5000000000000001E-2</v>
      </c>
      <c r="O19" s="1663"/>
      <c r="P19" s="1122">
        <f>LARGE(P7:P18,1)+1</f>
        <v>124</v>
      </c>
      <c r="Q19" s="1123" t="s">
        <v>5456</v>
      </c>
      <c r="R19" s="1124">
        <v>13</v>
      </c>
      <c r="S19" s="1125">
        <v>10</v>
      </c>
      <c r="T19" s="1126">
        <f t="shared" si="3"/>
        <v>130</v>
      </c>
      <c r="U19" s="1127">
        <f t="shared" si="4"/>
        <v>0.13</v>
      </c>
      <c r="V19" s="1663"/>
      <c r="X19" s="1123" t="s">
        <v>5457</v>
      </c>
      <c r="Y19" s="1125">
        <v>1</v>
      </c>
      <c r="Z19" s="1124" t="s">
        <v>5458</v>
      </c>
      <c r="AA19" s="15"/>
      <c r="AB19" s="1123" t="s">
        <v>5459</v>
      </c>
      <c r="AC19" s="1125" t="s">
        <v>5460</v>
      </c>
      <c r="AD19" s="1124" t="s">
        <v>5461</v>
      </c>
      <c r="AE19" s="15"/>
      <c r="AF19" s="669"/>
      <c r="AG19" s="1107"/>
      <c r="AH19" s="1107"/>
      <c r="AI19" s="1107"/>
      <c r="AJ19" s="1107"/>
      <c r="AK19" s="1107"/>
      <c r="AL19" s="1107"/>
      <c r="AM19" s="1107"/>
      <c r="AN19" s="1108"/>
      <c r="AO19" s="1108"/>
      <c r="AP19" s="1108"/>
      <c r="AQ19" s="1108"/>
      <c r="AR19" s="1108"/>
      <c r="AS19" s="1108"/>
      <c r="AT19" s="1106"/>
      <c r="AV19" s="1117"/>
      <c r="AW19" s="1135"/>
      <c r="AX19" s="1135"/>
      <c r="AY19" s="1136"/>
      <c r="AZ19" s="1136"/>
      <c r="BA19" s="1121"/>
      <c r="BB19" s="1121"/>
      <c r="BC19" s="1121"/>
      <c r="BD19" s="1121"/>
      <c r="BE19" s="1121"/>
      <c r="BF19" s="1121"/>
      <c r="BG19" s="1108"/>
      <c r="BH19" s="1108"/>
      <c r="BI19" s="1108"/>
      <c r="BJ19" s="1106"/>
    </row>
    <row r="20" spans="1:62" ht="18.75">
      <c r="A20" s="1663"/>
      <c r="B20" s="1122">
        <f>LARGE(B7:B19,1)+1</f>
        <v>13</v>
      </c>
      <c r="C20" s="1123" t="s">
        <v>5462</v>
      </c>
      <c r="D20" s="1124">
        <v>4</v>
      </c>
      <c r="E20" s="1125">
        <v>10</v>
      </c>
      <c r="F20" s="1126">
        <f t="shared" si="0"/>
        <v>40</v>
      </c>
      <c r="G20" s="1127">
        <f t="shared" si="1"/>
        <v>0.04</v>
      </c>
      <c r="H20" s="1663"/>
      <c r="I20" s="1122">
        <f>LARGE(I7:I19,1)+1</f>
        <v>67</v>
      </c>
      <c r="J20" s="1123" t="s">
        <v>5463</v>
      </c>
      <c r="K20" s="1124">
        <v>900</v>
      </c>
      <c r="L20" s="1125">
        <v>10</v>
      </c>
      <c r="M20" s="1126">
        <f t="shared" si="5"/>
        <v>9000</v>
      </c>
      <c r="N20" s="1127">
        <f t="shared" si="2"/>
        <v>9</v>
      </c>
      <c r="O20" s="1663"/>
      <c r="P20" s="1122">
        <f>LARGE(P7:P19,1)+1</f>
        <v>125</v>
      </c>
      <c r="Q20" s="1123" t="s">
        <v>5464</v>
      </c>
      <c r="R20" s="1124">
        <v>12</v>
      </c>
      <c r="S20" s="1125">
        <v>10</v>
      </c>
      <c r="T20" s="1126">
        <f>(R20*S20)/1000</f>
        <v>0.12</v>
      </c>
      <c r="U20" s="1127">
        <f t="shared" si="4"/>
        <v>1.1999999999999999E-4</v>
      </c>
      <c r="V20" s="1663"/>
      <c r="X20" s="1123" t="s">
        <v>2994</v>
      </c>
      <c r="Y20" s="1125">
        <v>1</v>
      </c>
      <c r="Z20" s="1124" t="s">
        <v>5465</v>
      </c>
      <c r="AA20" s="15"/>
      <c r="AB20" s="1123" t="s">
        <v>5466</v>
      </c>
      <c r="AC20" s="1125" t="s">
        <v>5467</v>
      </c>
      <c r="AD20" s="1124" t="s">
        <v>5468</v>
      </c>
      <c r="AE20" s="15"/>
      <c r="AF20" s="16" t="s">
        <v>5469</v>
      </c>
      <c r="AG20" s="1107"/>
      <c r="AH20" s="1107"/>
      <c r="AI20" s="1107"/>
      <c r="AJ20" s="1107"/>
      <c r="AK20" s="1107"/>
      <c r="AL20" s="1107"/>
      <c r="AM20" s="1107"/>
      <c r="AN20" s="1108"/>
      <c r="AO20" s="1108"/>
      <c r="AP20" s="1108"/>
      <c r="AQ20" s="1108"/>
      <c r="AR20" s="1108"/>
      <c r="AS20" s="1108"/>
      <c r="AT20" s="1106"/>
      <c r="AV20" s="1135" t="s">
        <v>5470</v>
      </c>
      <c r="AW20" s="1135"/>
      <c r="AX20" s="1135"/>
      <c r="AY20" s="1136"/>
      <c r="AZ20" s="1136"/>
      <c r="BA20" s="1121"/>
      <c r="BB20" s="1121"/>
      <c r="BC20" s="1121"/>
      <c r="BD20" s="1121"/>
      <c r="BE20" s="1121"/>
      <c r="BF20" s="1121"/>
      <c r="BG20" s="1108"/>
      <c r="BH20" s="1108"/>
      <c r="BI20" s="1108"/>
      <c r="BJ20" s="1106"/>
    </row>
    <row r="21" spans="1:62" ht="18.75">
      <c r="A21" s="1663"/>
      <c r="B21" s="1122">
        <f>LARGE(B7:B20,1)+1</f>
        <v>14</v>
      </c>
      <c r="C21" s="1123" t="s">
        <v>5471</v>
      </c>
      <c r="D21" s="1124">
        <v>15</v>
      </c>
      <c r="E21" s="1125">
        <v>10</v>
      </c>
      <c r="F21" s="1126">
        <f t="shared" si="0"/>
        <v>150</v>
      </c>
      <c r="G21" s="1127">
        <f t="shared" si="1"/>
        <v>0.15</v>
      </c>
      <c r="H21" s="1663"/>
      <c r="I21" s="1122">
        <f>LARGE(I7:I20,1)+1</f>
        <v>68</v>
      </c>
      <c r="J21" s="1123" t="s">
        <v>5472</v>
      </c>
      <c r="K21" s="1124">
        <v>900</v>
      </c>
      <c r="L21" s="1125">
        <v>10</v>
      </c>
      <c r="M21" s="1126">
        <f t="shared" si="5"/>
        <v>9000</v>
      </c>
      <c r="N21" s="1127">
        <f t="shared" si="2"/>
        <v>9</v>
      </c>
      <c r="O21" s="1663"/>
      <c r="P21" s="1122">
        <f>LARGE(P7:P20,1)+1</f>
        <v>126</v>
      </c>
      <c r="Q21" s="1123" t="s">
        <v>5473</v>
      </c>
      <c r="R21" s="1124">
        <v>13</v>
      </c>
      <c r="S21" s="1125">
        <v>10</v>
      </c>
      <c r="T21" s="1126">
        <f>(R21*S21)/1000</f>
        <v>0.13</v>
      </c>
      <c r="U21" s="1127">
        <f t="shared" si="4"/>
        <v>1.3000000000000002E-4</v>
      </c>
      <c r="V21" s="1663"/>
      <c r="X21" s="1123" t="s">
        <v>5474</v>
      </c>
      <c r="Y21" s="1125" t="s">
        <v>5460</v>
      </c>
      <c r="Z21" s="1124" t="s">
        <v>5461</v>
      </c>
      <c r="AA21" s="15"/>
      <c r="AB21" s="1123"/>
      <c r="AC21" s="1125"/>
      <c r="AD21" s="1124"/>
      <c r="AE21" s="15"/>
      <c r="AF21" s="16"/>
      <c r="AG21" s="1107"/>
      <c r="AH21" s="1107"/>
      <c r="AI21" s="1107"/>
      <c r="AJ21" s="1107"/>
      <c r="AK21" s="1107"/>
      <c r="AL21" s="1107"/>
      <c r="AM21" s="1107"/>
      <c r="AN21" s="1108"/>
      <c r="AO21" s="1108"/>
      <c r="AP21" s="1108"/>
      <c r="AQ21" s="1108"/>
      <c r="AR21" s="1108"/>
      <c r="AS21" s="1108"/>
      <c r="AT21" s="1106"/>
      <c r="AV21" s="1136"/>
      <c r="AW21" s="1121"/>
      <c r="AX21" s="1121"/>
      <c r="AY21" s="1121"/>
      <c r="AZ21" s="1121"/>
      <c r="BA21" s="1136"/>
      <c r="BB21" s="1121"/>
      <c r="BC21" s="1121"/>
      <c r="BD21" s="1121"/>
      <c r="BE21" s="1121"/>
      <c r="BF21" s="1121"/>
      <c r="BG21" s="1108"/>
      <c r="BH21" s="1108"/>
      <c r="BI21" s="1108"/>
      <c r="BJ21" s="1106"/>
    </row>
    <row r="22" spans="1:62" ht="18.75">
      <c r="A22" s="1663"/>
      <c r="B22" s="1122">
        <f>LARGE(B7:B21,1)+1</f>
        <v>15</v>
      </c>
      <c r="C22" s="1123" t="s">
        <v>5475</v>
      </c>
      <c r="D22" s="1124">
        <v>200</v>
      </c>
      <c r="E22" s="1125">
        <v>10</v>
      </c>
      <c r="F22" s="1126">
        <f t="shared" si="0"/>
        <v>2000</v>
      </c>
      <c r="G22" s="1127">
        <f t="shared" si="1"/>
        <v>2</v>
      </c>
      <c r="H22" s="1663"/>
      <c r="I22" s="1122">
        <f>LARGE(I7:I21,1)+1</f>
        <v>69</v>
      </c>
      <c r="J22" s="1123" t="s">
        <v>5476</v>
      </c>
      <c r="K22" s="1124">
        <v>230</v>
      </c>
      <c r="L22" s="1125">
        <v>10</v>
      </c>
      <c r="M22" s="1126">
        <f t="shared" si="5"/>
        <v>2300</v>
      </c>
      <c r="N22" s="1127">
        <f t="shared" si="2"/>
        <v>2.2999999999999998</v>
      </c>
      <c r="O22" s="1663"/>
      <c r="P22" s="1122">
        <f>LARGE(P7:P21,1)+1</f>
        <v>127</v>
      </c>
      <c r="Q22" s="1123" t="s">
        <v>5477</v>
      </c>
      <c r="R22" s="1124">
        <v>110</v>
      </c>
      <c r="S22" s="1125">
        <v>10</v>
      </c>
      <c r="T22" s="1126">
        <f>(R22*S22)/1000</f>
        <v>1.1000000000000001</v>
      </c>
      <c r="U22" s="1127">
        <f t="shared" si="4"/>
        <v>1.1000000000000001E-3</v>
      </c>
      <c r="V22" s="1663"/>
      <c r="X22" s="1123" t="s">
        <v>5478</v>
      </c>
      <c r="Y22" s="1125">
        <v>1</v>
      </c>
      <c r="Z22" s="1124" t="s">
        <v>5479</v>
      </c>
      <c r="AA22" s="15"/>
      <c r="AB22" s="1123" t="s">
        <v>5480</v>
      </c>
      <c r="AC22" s="1125">
        <v>1</v>
      </c>
      <c r="AD22" s="1124" t="s">
        <v>5481</v>
      </c>
      <c r="AE22" s="15"/>
      <c r="AF22" s="16" t="s">
        <v>5482</v>
      </c>
      <c r="AG22" s="1107"/>
      <c r="AH22" s="1107"/>
      <c r="AI22" s="1107"/>
      <c r="AJ22" s="1107"/>
      <c r="AK22" s="1107"/>
      <c r="AL22" s="1107"/>
      <c r="AM22" s="1107"/>
      <c r="AN22" s="1108"/>
      <c r="AO22" s="1108"/>
      <c r="AP22" s="1108"/>
      <c r="AQ22" s="1108"/>
      <c r="AR22" s="1108"/>
      <c r="AS22" s="1108"/>
      <c r="AT22" s="1106"/>
      <c r="AV22" s="1131" t="s">
        <v>5483</v>
      </c>
      <c r="AW22" s="1121"/>
      <c r="AX22" s="1121"/>
      <c r="AY22" s="1121"/>
      <c r="AZ22" s="1121"/>
      <c r="BA22" s="1136"/>
      <c r="BB22" s="1121"/>
      <c r="BC22" s="1121"/>
      <c r="BD22" s="1121"/>
      <c r="BE22" s="1121"/>
      <c r="BF22" s="1121"/>
      <c r="BG22" s="1108"/>
      <c r="BH22" s="1108"/>
      <c r="BI22" s="1108"/>
      <c r="BJ22" s="1106"/>
    </row>
    <row r="23" spans="1:62" ht="18.75">
      <c r="A23" s="1663"/>
      <c r="B23" s="1122">
        <f>LARGE(B7:B22,1)+1</f>
        <v>16</v>
      </c>
      <c r="C23" s="1123" t="s">
        <v>5484</v>
      </c>
      <c r="D23" s="1124">
        <v>500</v>
      </c>
      <c r="E23" s="1125">
        <v>10</v>
      </c>
      <c r="F23" s="1126">
        <f t="shared" si="0"/>
        <v>5000</v>
      </c>
      <c r="G23" s="1127">
        <f t="shared" si="1"/>
        <v>5</v>
      </c>
      <c r="H23" s="1663"/>
      <c r="I23" s="1122">
        <f>LARGE(I7:I22,1)+1</f>
        <v>70</v>
      </c>
      <c r="J23" s="1123" t="s">
        <v>5485</v>
      </c>
      <c r="K23" s="1124">
        <v>230</v>
      </c>
      <c r="L23" s="1125">
        <v>10</v>
      </c>
      <c r="M23" s="1126">
        <f t="shared" si="5"/>
        <v>2300</v>
      </c>
      <c r="N23" s="1127">
        <f t="shared" si="2"/>
        <v>2.2999999999999998</v>
      </c>
      <c r="O23" s="1663"/>
      <c r="P23" s="1122">
        <f>LARGE(P7:P22,1)+1</f>
        <v>128</v>
      </c>
      <c r="Q23" s="1123" t="s">
        <v>5486</v>
      </c>
      <c r="R23" s="1124">
        <v>130</v>
      </c>
      <c r="S23" s="1125">
        <v>10</v>
      </c>
      <c r="T23" s="1126">
        <f>(R23*S23)/1000</f>
        <v>1.3</v>
      </c>
      <c r="U23" s="1127">
        <f t="shared" si="4"/>
        <v>1.2999999999999999E-3</v>
      </c>
      <c r="V23" s="1663"/>
      <c r="X23" s="1123" t="s">
        <v>5487</v>
      </c>
      <c r="Y23" s="1125">
        <v>1</v>
      </c>
      <c r="Z23" s="1124" t="s">
        <v>5432</v>
      </c>
      <c r="AA23" s="15"/>
      <c r="AB23" s="1123" t="s">
        <v>5488</v>
      </c>
      <c r="AC23" s="1125" t="s">
        <v>5489</v>
      </c>
      <c r="AD23" s="1124" t="s">
        <v>5490</v>
      </c>
      <c r="AE23" s="15"/>
      <c r="AF23" s="1138" t="s">
        <v>5491</v>
      </c>
      <c r="AG23" s="1107"/>
      <c r="AH23" s="1107"/>
      <c r="AI23" s="1107"/>
      <c r="AJ23" s="1107"/>
      <c r="AK23" s="1107"/>
      <c r="AL23" s="1107"/>
      <c r="AM23" s="1107"/>
      <c r="AN23" s="1108"/>
      <c r="AO23" s="1108"/>
      <c r="AP23" s="1108"/>
      <c r="AQ23" s="1108"/>
      <c r="AR23" s="1108"/>
      <c r="AS23" s="1108"/>
      <c r="AT23" s="1106"/>
      <c r="AV23" s="1136"/>
      <c r="AW23" s="1121"/>
      <c r="AX23" s="1121"/>
      <c r="AY23" s="1121"/>
      <c r="AZ23" s="1121"/>
      <c r="BA23" s="1136"/>
      <c r="BB23" s="1121"/>
      <c r="BC23" s="1121"/>
      <c r="BD23" s="1121"/>
      <c r="BE23" s="1121"/>
      <c r="BF23" s="1121"/>
      <c r="BG23" s="1108"/>
      <c r="BH23" s="1108"/>
      <c r="BI23" s="1108"/>
      <c r="BJ23" s="1106"/>
    </row>
    <row r="24" spans="1:62" ht="18.75">
      <c r="A24" s="1663"/>
      <c r="B24" s="1122">
        <f>LARGE(B7:B23,1)+1</f>
        <v>17</v>
      </c>
      <c r="C24" s="1123" t="s">
        <v>5492</v>
      </c>
      <c r="D24" s="1124">
        <v>2750</v>
      </c>
      <c r="E24" s="1125">
        <v>10</v>
      </c>
      <c r="F24" s="1126">
        <f t="shared" si="0"/>
        <v>27500</v>
      </c>
      <c r="G24" s="1132">
        <f t="shared" si="1"/>
        <v>27.5</v>
      </c>
      <c r="H24" s="1663"/>
      <c r="I24" s="1122">
        <f>LARGE(I7:I23,1)+1</f>
        <v>71</v>
      </c>
      <c r="J24" s="1123" t="s">
        <v>5493</v>
      </c>
      <c r="K24" s="1124">
        <v>1.7</v>
      </c>
      <c r="L24" s="1125">
        <v>10</v>
      </c>
      <c r="M24" s="1126">
        <f t="shared" si="5"/>
        <v>17</v>
      </c>
      <c r="N24" s="1127">
        <f t="shared" si="2"/>
        <v>1.7000000000000001E-2</v>
      </c>
      <c r="O24" s="1663"/>
      <c r="P24" s="1122">
        <f>LARGE(P7:P23,1)+1</f>
        <v>129</v>
      </c>
      <c r="Q24" s="1123" t="s">
        <v>5494</v>
      </c>
      <c r="R24" s="1124">
        <v>280</v>
      </c>
      <c r="S24" s="1125">
        <v>10</v>
      </c>
      <c r="T24" s="1126">
        <f t="shared" ref="T24:T58" si="6">(R24*S24)</f>
        <v>2800</v>
      </c>
      <c r="U24" s="1127">
        <f t="shared" si="4"/>
        <v>2.8</v>
      </c>
      <c r="V24" s="1663"/>
      <c r="X24" s="1123" t="s">
        <v>5495</v>
      </c>
      <c r="Y24" s="1125">
        <v>1</v>
      </c>
      <c r="Z24" s="1124" t="s">
        <v>5432</v>
      </c>
      <c r="AA24" s="15"/>
      <c r="AB24" s="1123"/>
      <c r="AC24" s="1125"/>
      <c r="AD24" s="1124"/>
      <c r="AE24" s="15"/>
      <c r="AF24" s="669" t="s">
        <v>5496</v>
      </c>
      <c r="AG24" s="1107"/>
      <c r="AH24" s="1107"/>
      <c r="AI24" s="1107"/>
      <c r="AJ24" s="1107"/>
      <c r="AK24" s="1107"/>
      <c r="AL24" s="1107"/>
      <c r="AM24" s="1107"/>
      <c r="AN24" s="1108"/>
      <c r="AO24" s="1108"/>
      <c r="AP24" s="1108"/>
      <c r="AQ24" s="1108"/>
      <c r="AR24" s="1108"/>
      <c r="AS24" s="1108"/>
      <c r="AT24" s="1106"/>
      <c r="AV24" s="1131" t="s">
        <v>5497</v>
      </c>
      <c r="AW24" s="1121"/>
      <c r="AX24" s="1121"/>
      <c r="AY24" s="1121"/>
      <c r="AZ24" s="1121"/>
      <c r="BA24" s="1136"/>
      <c r="BB24" s="1121"/>
      <c r="BC24" s="1121"/>
      <c r="BD24" s="1121"/>
      <c r="BE24" s="1121"/>
      <c r="BF24" s="1121"/>
      <c r="BG24" s="1108"/>
      <c r="BH24" s="1108"/>
      <c r="BI24" s="1108"/>
      <c r="BJ24" s="1106"/>
    </row>
    <row r="25" spans="1:62" ht="18.75">
      <c r="A25" s="1663"/>
      <c r="B25" s="1122">
        <f>LARGE(B7:B24,1)+1</f>
        <v>18</v>
      </c>
      <c r="C25" s="1123" t="s">
        <v>5498</v>
      </c>
      <c r="D25" s="1124">
        <v>6000</v>
      </c>
      <c r="E25" s="1125">
        <v>10</v>
      </c>
      <c r="F25" s="1126">
        <f t="shared" si="0"/>
        <v>60000</v>
      </c>
      <c r="G25" s="1132">
        <f t="shared" si="1"/>
        <v>60</v>
      </c>
      <c r="H25" s="1663"/>
      <c r="I25" s="1122">
        <f>LARGE(I7:I24,1)+1</f>
        <v>72</v>
      </c>
      <c r="J25" s="1123" t="s">
        <v>5499</v>
      </c>
      <c r="K25" s="1124">
        <v>2.2000000000000002</v>
      </c>
      <c r="L25" s="1125">
        <v>10</v>
      </c>
      <c r="M25" s="1126">
        <f t="shared" si="5"/>
        <v>22</v>
      </c>
      <c r="N25" s="1127">
        <f t="shared" si="2"/>
        <v>2.1999999999999999E-2</v>
      </c>
      <c r="O25" s="1663"/>
      <c r="P25" s="1122">
        <f>LARGE(P7:P24,1)+1</f>
        <v>130</v>
      </c>
      <c r="Q25" s="1123" t="s">
        <v>5500</v>
      </c>
      <c r="R25" s="1124">
        <v>350</v>
      </c>
      <c r="S25" s="1125">
        <v>10</v>
      </c>
      <c r="T25" s="1126">
        <f t="shared" si="6"/>
        <v>3500</v>
      </c>
      <c r="U25" s="1127">
        <f t="shared" si="4"/>
        <v>3.5</v>
      </c>
      <c r="V25" s="1663"/>
      <c r="X25" s="1123" t="s">
        <v>5501</v>
      </c>
      <c r="Y25" s="1125">
        <v>1</v>
      </c>
      <c r="Z25" s="1124" t="s">
        <v>5502</v>
      </c>
      <c r="AA25" s="15"/>
      <c r="AB25" s="1123" t="s">
        <v>5503</v>
      </c>
      <c r="AC25" s="1125">
        <v>1</v>
      </c>
      <c r="AD25" s="1124" t="s">
        <v>5468</v>
      </c>
      <c r="AE25" s="15"/>
      <c r="AF25" s="1139"/>
      <c r="AG25" s="1107"/>
      <c r="AH25" s="1107"/>
      <c r="AI25" s="1107"/>
      <c r="AJ25" s="1107"/>
      <c r="AK25" s="1107"/>
      <c r="AL25" s="1107"/>
      <c r="AM25" s="1107"/>
      <c r="AN25" s="1108"/>
      <c r="AO25" s="1108"/>
      <c r="AP25" s="1108"/>
      <c r="AQ25" s="1108"/>
      <c r="AR25" s="1108"/>
      <c r="AS25" s="1108"/>
      <c r="AT25" s="1106"/>
      <c r="AV25" s="1136"/>
      <c r="AW25" s="1121"/>
      <c r="AX25" s="1121"/>
      <c r="AY25" s="1121"/>
      <c r="AZ25" s="1121"/>
      <c r="BA25" s="1136"/>
      <c r="BB25" s="1121"/>
      <c r="BC25" s="1121"/>
      <c r="BD25" s="1121"/>
      <c r="BE25" s="1121"/>
      <c r="BF25" s="1121"/>
      <c r="BG25" s="1106"/>
      <c r="BH25" s="1106"/>
      <c r="BI25" s="1106"/>
      <c r="BJ25" s="1106"/>
    </row>
    <row r="26" spans="1:62" ht="18.75">
      <c r="A26" s="1663"/>
      <c r="B26" s="1122">
        <f>LARGE(B7:B25,1)+1</f>
        <v>19</v>
      </c>
      <c r="C26" s="1123" t="s">
        <v>5504</v>
      </c>
      <c r="D26" s="1124">
        <v>8000</v>
      </c>
      <c r="E26" s="1125">
        <v>10</v>
      </c>
      <c r="F26" s="1126">
        <f t="shared" si="0"/>
        <v>80000</v>
      </c>
      <c r="G26" s="1132">
        <f t="shared" si="1"/>
        <v>80</v>
      </c>
      <c r="H26" s="1663"/>
      <c r="I26" s="1122">
        <f>LARGE(I7:I25,1)+1</f>
        <v>73</v>
      </c>
      <c r="J26" s="1123" t="s">
        <v>5505</v>
      </c>
      <c r="K26" s="1124">
        <v>2</v>
      </c>
      <c r="L26" s="1125">
        <v>10</v>
      </c>
      <c r="M26" s="1126">
        <f t="shared" si="5"/>
        <v>20</v>
      </c>
      <c r="N26" s="1127">
        <f t="shared" si="2"/>
        <v>0.02</v>
      </c>
      <c r="O26" s="1663"/>
      <c r="P26" s="1122">
        <f>LARGE(P7:P25,1)+1</f>
        <v>131</v>
      </c>
      <c r="Q26" s="1123" t="s">
        <v>5506</v>
      </c>
      <c r="R26" s="1124">
        <v>500</v>
      </c>
      <c r="S26" s="1125">
        <v>10</v>
      </c>
      <c r="T26" s="1126">
        <f t="shared" si="6"/>
        <v>5000</v>
      </c>
      <c r="U26" s="1127">
        <f t="shared" si="4"/>
        <v>5</v>
      </c>
      <c r="V26" s="1663"/>
      <c r="X26" s="1123"/>
      <c r="Y26" s="1125"/>
      <c r="Z26" s="1124"/>
      <c r="AA26" s="15"/>
      <c r="AB26" s="1123" t="s">
        <v>5507</v>
      </c>
      <c r="AC26" s="1125" t="s">
        <v>5391</v>
      </c>
      <c r="AD26" s="1124" t="s">
        <v>5508</v>
      </c>
      <c r="AE26" s="15"/>
      <c r="AF26" s="1139"/>
      <c r="AG26" s="1107"/>
      <c r="AH26" s="1107"/>
      <c r="AI26" s="1107"/>
      <c r="AJ26" s="1107"/>
      <c r="AK26" s="1107"/>
      <c r="AL26" s="1107"/>
      <c r="AM26" s="1107"/>
      <c r="AN26" s="1108"/>
      <c r="AO26" s="1108"/>
      <c r="AP26" s="1108"/>
      <c r="AQ26" s="1108"/>
      <c r="AR26" s="1108"/>
      <c r="AS26" s="1108"/>
      <c r="AT26" s="1106"/>
      <c r="AV26" s="1131" t="s">
        <v>5509</v>
      </c>
      <c r="AW26" s="1121"/>
      <c r="AX26" s="1121"/>
      <c r="AY26" s="1121"/>
      <c r="AZ26" s="1121"/>
      <c r="BA26" s="1136"/>
      <c r="BB26" s="1121"/>
      <c r="BC26" s="1121"/>
      <c r="BD26" s="1121"/>
      <c r="BE26" s="1121"/>
      <c r="BF26" s="1121"/>
      <c r="BG26" s="1106"/>
      <c r="BH26" s="1106"/>
      <c r="BI26" s="1106"/>
      <c r="BJ26" s="1106"/>
    </row>
    <row r="27" spans="1:62" ht="20.25">
      <c r="A27" s="1663"/>
      <c r="B27" s="1122">
        <f>LARGE(B7:B26,1)+1</f>
        <v>20</v>
      </c>
      <c r="C27" s="1123" t="s">
        <v>5510</v>
      </c>
      <c r="D27" s="1124">
        <v>4200</v>
      </c>
      <c r="E27" s="1125">
        <v>10</v>
      </c>
      <c r="F27" s="1126">
        <f t="shared" si="0"/>
        <v>42000</v>
      </c>
      <c r="G27" s="1132">
        <f t="shared" si="1"/>
        <v>42</v>
      </c>
      <c r="H27" s="1663"/>
      <c r="I27" s="1122"/>
      <c r="J27" s="1130" t="s">
        <v>38</v>
      </c>
      <c r="K27" s="1124">
        <v>0</v>
      </c>
      <c r="L27" s="1125"/>
      <c r="M27" s="1126">
        <f t="shared" si="5"/>
        <v>0</v>
      </c>
      <c r="N27" s="1127">
        <f t="shared" si="2"/>
        <v>0</v>
      </c>
      <c r="O27" s="1663"/>
      <c r="P27" s="1122">
        <f>LARGE(P7:P26,1)+1</f>
        <v>132</v>
      </c>
      <c r="Q27" s="1123" t="s">
        <v>5511</v>
      </c>
      <c r="R27" s="1124">
        <v>600</v>
      </c>
      <c r="S27" s="1125">
        <v>10</v>
      </c>
      <c r="T27" s="1126">
        <f t="shared" si="6"/>
        <v>6000</v>
      </c>
      <c r="U27" s="1127">
        <f t="shared" si="4"/>
        <v>6</v>
      </c>
      <c r="V27" s="1663"/>
      <c r="X27" s="1123" t="s">
        <v>5512</v>
      </c>
      <c r="Y27" s="1125" t="s">
        <v>5513</v>
      </c>
      <c r="Z27" s="1124" t="s">
        <v>5514</v>
      </c>
      <c r="AA27" s="15"/>
      <c r="AB27" s="1123" t="s">
        <v>5515</v>
      </c>
      <c r="AC27" s="1125" t="s">
        <v>5384</v>
      </c>
      <c r="AD27" s="1124" t="s">
        <v>5461</v>
      </c>
      <c r="AE27" s="15"/>
      <c r="AF27" s="669" t="s">
        <v>5516</v>
      </c>
      <c r="AG27" s="1107"/>
      <c r="AH27" s="1107"/>
      <c r="AI27" s="1107"/>
      <c r="AJ27" s="1107"/>
      <c r="AK27" s="1107"/>
      <c r="AL27" s="1107"/>
      <c r="AM27" s="1107"/>
      <c r="AN27" s="1108"/>
      <c r="AO27" s="1108"/>
      <c r="AP27" s="1108"/>
      <c r="AQ27" s="1108"/>
      <c r="AR27" s="1108"/>
      <c r="AS27" s="1108"/>
      <c r="AT27" s="1106"/>
      <c r="AV27" s="1121"/>
      <c r="AW27" s="1121"/>
      <c r="AX27" s="1121"/>
      <c r="AY27" s="1121"/>
      <c r="AZ27" s="1121"/>
      <c r="BA27" s="1121"/>
      <c r="BB27" s="1121"/>
      <c r="BC27" s="1121"/>
      <c r="BD27" s="1121"/>
      <c r="BE27" s="1121"/>
      <c r="BF27" s="1121"/>
      <c r="BG27" s="1106"/>
      <c r="BH27" s="1106"/>
      <c r="BI27" s="1106"/>
      <c r="BJ27" s="1106"/>
    </row>
    <row r="28" spans="1:62" ht="18.75">
      <c r="A28" s="1663"/>
      <c r="B28" s="1122">
        <f>LARGE(B7:B27,1)+1</f>
        <v>21</v>
      </c>
      <c r="C28" s="1123" t="s">
        <v>5517</v>
      </c>
      <c r="D28" s="1124">
        <v>8500</v>
      </c>
      <c r="E28" s="1125">
        <v>10</v>
      </c>
      <c r="F28" s="1126">
        <f t="shared" si="0"/>
        <v>85000</v>
      </c>
      <c r="G28" s="1132">
        <f t="shared" si="1"/>
        <v>85</v>
      </c>
      <c r="H28" s="1663"/>
      <c r="I28" s="1122">
        <f>LARGE(I7:I27,1)+1</f>
        <v>74</v>
      </c>
      <c r="J28" s="1123" t="s">
        <v>5518</v>
      </c>
      <c r="K28" s="1124">
        <v>8</v>
      </c>
      <c r="L28" s="1125">
        <v>10</v>
      </c>
      <c r="M28" s="1126">
        <f t="shared" si="5"/>
        <v>80</v>
      </c>
      <c r="N28" s="1127">
        <f t="shared" si="2"/>
        <v>0.08</v>
      </c>
      <c r="O28" s="1663"/>
      <c r="P28" s="1122">
        <f>LARGE(P7:P27,1)+1</f>
        <v>133</v>
      </c>
      <c r="Q28" s="1123" t="s">
        <v>5511</v>
      </c>
      <c r="R28" s="1124">
        <v>800</v>
      </c>
      <c r="S28" s="1125">
        <v>10</v>
      </c>
      <c r="T28" s="1126">
        <f t="shared" si="6"/>
        <v>8000</v>
      </c>
      <c r="U28" s="1127">
        <f t="shared" si="4"/>
        <v>8</v>
      </c>
      <c r="V28" s="1663"/>
      <c r="X28" s="1123" t="s">
        <v>5519</v>
      </c>
      <c r="Y28" s="1125" t="s">
        <v>5520</v>
      </c>
      <c r="Z28" s="1124" t="s">
        <v>5521</v>
      </c>
      <c r="AA28" s="15"/>
      <c r="AB28" s="1123" t="s">
        <v>5522</v>
      </c>
      <c r="AC28" s="1125">
        <v>1</v>
      </c>
      <c r="AD28" s="1124" t="s">
        <v>5385</v>
      </c>
      <c r="AE28" s="15"/>
      <c r="AF28" s="669"/>
      <c r="AG28" s="1107"/>
      <c r="AH28" s="1107"/>
      <c r="AI28" s="1107"/>
      <c r="AJ28" s="1107"/>
      <c r="AK28" s="1107"/>
      <c r="AL28" s="1107"/>
      <c r="AM28" s="1107"/>
      <c r="AN28" s="1108"/>
      <c r="AO28" s="1108"/>
      <c r="AP28" s="1108"/>
      <c r="AQ28" s="1108"/>
      <c r="AR28" s="1108"/>
      <c r="AS28" s="1108"/>
      <c r="AT28" s="1106"/>
      <c r="AU28" s="1140"/>
      <c r="AV28" s="1141" t="s">
        <v>5523</v>
      </c>
      <c r="AW28" s="1121"/>
      <c r="AX28" s="1121"/>
      <c r="AY28" s="1121"/>
      <c r="AZ28" s="1121"/>
      <c r="BA28" s="1121"/>
      <c r="BB28" s="1121"/>
      <c r="BC28" s="1121"/>
      <c r="BD28" s="1121"/>
      <c r="BE28" s="1121"/>
      <c r="BF28" s="1121"/>
      <c r="BG28" s="1106"/>
      <c r="BH28" s="1106"/>
      <c r="BI28" s="1106"/>
      <c r="BJ28" s="1106"/>
    </row>
    <row r="29" spans="1:62" ht="18.75">
      <c r="A29" s="1663"/>
      <c r="B29" s="1122">
        <f>LARGE(B7:B28,1)+1</f>
        <v>22</v>
      </c>
      <c r="C29" s="1123" t="s">
        <v>5524</v>
      </c>
      <c r="D29" s="1124">
        <v>4000</v>
      </c>
      <c r="E29" s="1125">
        <v>10</v>
      </c>
      <c r="F29" s="1126">
        <f t="shared" si="0"/>
        <v>40000</v>
      </c>
      <c r="G29" s="1132">
        <f t="shared" si="1"/>
        <v>40</v>
      </c>
      <c r="H29" s="1663"/>
      <c r="I29" s="1122">
        <f>LARGE(I7:I28,1)+1</f>
        <v>75</v>
      </c>
      <c r="J29" s="1123" t="s">
        <v>5525</v>
      </c>
      <c r="K29" s="1124">
        <v>50</v>
      </c>
      <c r="L29" s="1125">
        <v>10</v>
      </c>
      <c r="M29" s="1126">
        <f t="shared" si="5"/>
        <v>500</v>
      </c>
      <c r="N29" s="1127">
        <f t="shared" si="2"/>
        <v>0.5</v>
      </c>
      <c r="O29" s="1663"/>
      <c r="P29" s="1122">
        <f>LARGE(P7:P28,1)+1</f>
        <v>134</v>
      </c>
      <c r="Q29" s="1123" t="s">
        <v>5526</v>
      </c>
      <c r="R29" s="1124">
        <v>5</v>
      </c>
      <c r="S29" s="1125">
        <v>10</v>
      </c>
      <c r="T29" s="1126">
        <f t="shared" si="6"/>
        <v>50</v>
      </c>
      <c r="U29" s="1127">
        <f t="shared" si="4"/>
        <v>0.05</v>
      </c>
      <c r="V29" s="1663"/>
      <c r="X29" s="1123" t="s">
        <v>5527</v>
      </c>
      <c r="Y29" s="1125" t="s">
        <v>5528</v>
      </c>
      <c r="Z29" s="1124" t="s">
        <v>5529</v>
      </c>
      <c r="AA29" s="15"/>
      <c r="AB29" s="1123" t="s">
        <v>5530</v>
      </c>
      <c r="AC29" s="1125" t="s">
        <v>5384</v>
      </c>
      <c r="AD29" s="1124" t="s">
        <v>5531</v>
      </c>
      <c r="AE29" s="15"/>
      <c r="AF29" s="669" t="s">
        <v>5532</v>
      </c>
      <c r="AG29" s="1107"/>
      <c r="AH29" s="1107"/>
      <c r="AI29" s="1107"/>
      <c r="AJ29" s="1107"/>
      <c r="AK29" s="1107"/>
      <c r="AL29" s="1107"/>
      <c r="AM29" s="1107"/>
      <c r="AN29" s="1108"/>
      <c r="AO29" s="1108"/>
      <c r="AP29" s="1108"/>
      <c r="AQ29" s="1108"/>
      <c r="AR29" s="1108"/>
      <c r="AS29" s="1108"/>
      <c r="AT29" s="1106"/>
      <c r="AV29" s="1121"/>
      <c r="AW29" s="1121"/>
      <c r="AX29" s="1121"/>
      <c r="AY29" s="1121"/>
      <c r="AZ29" s="1121"/>
      <c r="BA29" s="1121"/>
      <c r="BB29" s="1121"/>
      <c r="BC29" s="1121"/>
      <c r="BD29" s="1121"/>
      <c r="BE29" s="1121"/>
      <c r="BF29" s="1121"/>
      <c r="BG29" s="1106"/>
      <c r="BH29" s="1106"/>
      <c r="BI29" s="1106"/>
      <c r="BJ29" s="1106"/>
    </row>
    <row r="30" spans="1:62" ht="20.25">
      <c r="A30" s="1663"/>
      <c r="B30" s="1122">
        <f>LARGE(B7:B29,1)+1</f>
        <v>23</v>
      </c>
      <c r="C30" s="1123" t="s">
        <v>5533</v>
      </c>
      <c r="D30" s="1124">
        <v>1000</v>
      </c>
      <c r="E30" s="1125">
        <v>10</v>
      </c>
      <c r="F30" s="1126">
        <f t="shared" si="0"/>
        <v>10000</v>
      </c>
      <c r="G30" s="1132">
        <f t="shared" si="1"/>
        <v>10</v>
      </c>
      <c r="H30" s="1663"/>
      <c r="I30" s="1122"/>
      <c r="J30" s="1109" t="s">
        <v>39</v>
      </c>
      <c r="K30" s="1124">
        <v>0</v>
      </c>
      <c r="L30" s="1125"/>
      <c r="M30" s="1126">
        <f t="shared" si="5"/>
        <v>0</v>
      </c>
      <c r="N30" s="1127">
        <f t="shared" si="2"/>
        <v>0</v>
      </c>
      <c r="O30" s="1663"/>
      <c r="P30" s="1122">
        <f>LARGE(P7:P29,1)+1</f>
        <v>135</v>
      </c>
      <c r="Q30" s="1123" t="s">
        <v>5534</v>
      </c>
      <c r="R30" s="1124">
        <v>5</v>
      </c>
      <c r="S30" s="1125">
        <v>10</v>
      </c>
      <c r="T30" s="1126">
        <f t="shared" si="6"/>
        <v>50</v>
      </c>
      <c r="U30" s="1127">
        <f t="shared" si="4"/>
        <v>0.05</v>
      </c>
      <c r="V30" s="1663"/>
      <c r="X30" s="1123" t="s">
        <v>5535</v>
      </c>
      <c r="Y30" s="1125" t="s">
        <v>5415</v>
      </c>
      <c r="Z30" s="1124" t="s">
        <v>5536</v>
      </c>
      <c r="AA30" s="15"/>
      <c r="AB30" s="1123"/>
      <c r="AC30" s="1125"/>
      <c r="AD30" s="1124"/>
      <c r="AE30" s="15"/>
      <c r="AF30" s="669"/>
      <c r="AG30" s="1107"/>
      <c r="AH30" s="1107"/>
      <c r="AI30" s="1107"/>
      <c r="AJ30" s="1107"/>
      <c r="AK30" s="1107"/>
      <c r="AL30" s="1107"/>
      <c r="AM30" s="1107"/>
      <c r="AN30" s="1108"/>
      <c r="AO30" s="1108"/>
      <c r="AP30" s="1108"/>
      <c r="AQ30" s="1108"/>
      <c r="AR30" s="1108"/>
      <c r="AS30" s="1108"/>
      <c r="AT30" s="1106"/>
      <c r="AV30" s="1121"/>
      <c r="AW30" s="1121"/>
      <c r="AX30" s="1121"/>
      <c r="AY30" s="1121"/>
      <c r="AZ30" s="1121"/>
      <c r="BA30" s="1121"/>
      <c r="BB30" s="1121"/>
      <c r="BC30" s="1121"/>
      <c r="BD30" s="1121"/>
      <c r="BE30" s="1121"/>
      <c r="BF30" s="1121"/>
      <c r="BG30" s="1106"/>
      <c r="BH30" s="1106"/>
      <c r="BI30" s="1106"/>
      <c r="BJ30" s="1106"/>
    </row>
    <row r="31" spans="1:62" ht="18.75">
      <c r="A31" s="1663"/>
      <c r="B31" s="1122">
        <f>LARGE(B7:B30,1)+1</f>
        <v>24</v>
      </c>
      <c r="C31" s="1123" t="s">
        <v>5537</v>
      </c>
      <c r="D31" s="1124">
        <v>8500</v>
      </c>
      <c r="E31" s="1125">
        <v>10</v>
      </c>
      <c r="F31" s="1126">
        <f t="shared" si="0"/>
        <v>85000</v>
      </c>
      <c r="G31" s="1132">
        <f t="shared" si="1"/>
        <v>85</v>
      </c>
      <c r="H31" s="1663"/>
      <c r="I31" s="1122">
        <f>LARGE(I7:I30,1)+1</f>
        <v>76</v>
      </c>
      <c r="J31" s="1123" t="s">
        <v>5538</v>
      </c>
      <c r="K31" s="1124">
        <v>30</v>
      </c>
      <c r="L31" s="1125">
        <v>10</v>
      </c>
      <c r="M31" s="1126">
        <f t="shared" si="5"/>
        <v>300</v>
      </c>
      <c r="N31" s="1127">
        <f t="shared" si="2"/>
        <v>0.3</v>
      </c>
      <c r="O31" s="1663"/>
      <c r="P31" s="1122">
        <f>LARGE(P7:P30,1)+1</f>
        <v>136</v>
      </c>
      <c r="Q31" s="1123" t="s">
        <v>5539</v>
      </c>
      <c r="R31" s="1124">
        <v>15</v>
      </c>
      <c r="S31" s="1125">
        <v>10</v>
      </c>
      <c r="T31" s="1126">
        <f t="shared" si="6"/>
        <v>150</v>
      </c>
      <c r="U31" s="1127">
        <f t="shared" si="4"/>
        <v>0.15</v>
      </c>
      <c r="V31" s="1663"/>
      <c r="X31" s="1123" t="s">
        <v>5540</v>
      </c>
      <c r="Y31" s="1125" t="s">
        <v>5415</v>
      </c>
      <c r="Z31" s="1124" t="s">
        <v>5541</v>
      </c>
      <c r="AA31" s="15"/>
      <c r="AB31" s="1123" t="s">
        <v>5542</v>
      </c>
      <c r="AC31" s="1125" t="s">
        <v>5543</v>
      </c>
      <c r="AD31" s="1124" t="s">
        <v>5442</v>
      </c>
      <c r="AE31" s="15"/>
      <c r="AF31" s="669" t="s">
        <v>5544</v>
      </c>
      <c r="AG31" s="1107"/>
      <c r="AH31" s="1107"/>
      <c r="AI31" s="1107"/>
      <c r="AJ31" s="1107"/>
      <c r="AK31" s="1107"/>
      <c r="AL31" s="1107"/>
      <c r="AM31" s="1107"/>
      <c r="AN31" s="1108"/>
      <c r="AO31" s="1108"/>
      <c r="AP31" s="1108"/>
      <c r="AQ31" s="1108"/>
      <c r="AR31" s="1108"/>
      <c r="AS31" s="1108"/>
      <c r="AT31" s="1106"/>
      <c r="AV31" s="1121"/>
      <c r="AW31" s="1121"/>
      <c r="AX31" s="1121"/>
      <c r="AY31" s="1121"/>
      <c r="AZ31" s="1121"/>
      <c r="BA31" s="1121"/>
      <c r="BB31" s="1121"/>
      <c r="BC31" s="1121"/>
      <c r="BD31" s="1121"/>
      <c r="BE31" s="1121"/>
      <c r="BF31" s="1121"/>
      <c r="BG31" s="1106"/>
      <c r="BH31" s="1106"/>
      <c r="BI31" s="1106"/>
      <c r="BJ31" s="1106"/>
    </row>
    <row r="32" spans="1:62" ht="18.75">
      <c r="A32" s="1663"/>
      <c r="B32" s="1122">
        <f>LARGE(B7:B31,1)+1</f>
        <v>25</v>
      </c>
      <c r="C32" s="1123" t="s">
        <v>5545</v>
      </c>
      <c r="D32" s="1124">
        <v>1250</v>
      </c>
      <c r="E32" s="1125">
        <v>10</v>
      </c>
      <c r="F32" s="1126">
        <f t="shared" si="0"/>
        <v>12500</v>
      </c>
      <c r="G32" s="1132">
        <f t="shared" si="1"/>
        <v>12.5</v>
      </c>
      <c r="H32" s="1663"/>
      <c r="I32" s="1122">
        <f>LARGE(I7:I31,1)+1</f>
        <v>77</v>
      </c>
      <c r="J32" s="1123" t="s">
        <v>5546</v>
      </c>
      <c r="K32" s="1124">
        <v>60</v>
      </c>
      <c r="L32" s="1125">
        <v>10</v>
      </c>
      <c r="M32" s="1126">
        <f t="shared" si="5"/>
        <v>600</v>
      </c>
      <c r="N32" s="1127">
        <f t="shared" si="2"/>
        <v>0.6</v>
      </c>
      <c r="O32" s="1663"/>
      <c r="P32" s="1122">
        <f>LARGE(P7:P31,1)+1</f>
        <v>137</v>
      </c>
      <c r="Q32" s="1123" t="s">
        <v>5547</v>
      </c>
      <c r="R32" s="1124">
        <v>200</v>
      </c>
      <c r="S32" s="1125">
        <v>10</v>
      </c>
      <c r="T32" s="1126">
        <f t="shared" si="6"/>
        <v>2000</v>
      </c>
      <c r="U32" s="1127">
        <f t="shared" si="4"/>
        <v>2</v>
      </c>
      <c r="V32" s="1663"/>
      <c r="X32" s="1123" t="s">
        <v>5548</v>
      </c>
      <c r="Y32" s="1125" t="s">
        <v>5549</v>
      </c>
      <c r="Z32" s="1124" t="s">
        <v>5550</v>
      </c>
      <c r="AA32" s="15"/>
      <c r="AB32" s="1123" t="s">
        <v>5542</v>
      </c>
      <c r="AC32" s="1125" t="s">
        <v>5551</v>
      </c>
      <c r="AD32" s="1124" t="s">
        <v>5552</v>
      </c>
      <c r="AE32" s="15"/>
      <c r="AF32" s="669"/>
      <c r="AG32" s="1107"/>
      <c r="AH32" s="1107"/>
      <c r="AI32" s="1107"/>
      <c r="AJ32" s="1107"/>
      <c r="AK32" s="1107"/>
      <c r="AL32" s="1107"/>
      <c r="AM32" s="1107"/>
      <c r="AN32" s="1108"/>
      <c r="AO32" s="1108"/>
      <c r="AP32" s="1108"/>
      <c r="AQ32" s="1108"/>
      <c r="AR32" s="1108"/>
      <c r="AS32" s="1108"/>
      <c r="AT32" s="1106"/>
      <c r="AV32" s="1121"/>
      <c r="AW32" s="1121"/>
      <c r="AX32" s="1121"/>
      <c r="AY32" s="1121"/>
      <c r="AZ32" s="1121"/>
      <c r="BA32" s="1121"/>
      <c r="BB32" s="1121"/>
      <c r="BC32" s="1121"/>
      <c r="BD32" s="1121"/>
      <c r="BE32" s="1121"/>
      <c r="BF32" s="1121"/>
      <c r="BG32" s="1106"/>
      <c r="BH32" s="1106"/>
      <c r="BI32" s="1106"/>
      <c r="BJ32" s="1106"/>
    </row>
    <row r="33" spans="1:62" ht="20.25">
      <c r="A33" s="1663"/>
      <c r="B33" s="1122"/>
      <c r="C33" s="1109" t="s">
        <v>26</v>
      </c>
      <c r="D33" s="1124"/>
      <c r="E33" s="1125"/>
      <c r="F33" s="1126">
        <f t="shared" si="0"/>
        <v>0</v>
      </c>
      <c r="G33" s="1132">
        <f t="shared" si="1"/>
        <v>0</v>
      </c>
      <c r="H33" s="1663"/>
      <c r="I33" s="1122">
        <f>LARGE(I7:I32,1)+1</f>
        <v>78</v>
      </c>
      <c r="J33" s="1123" t="s">
        <v>5553</v>
      </c>
      <c r="K33" s="1124">
        <v>50</v>
      </c>
      <c r="L33" s="1125">
        <v>10</v>
      </c>
      <c r="M33" s="1126">
        <f t="shared" si="5"/>
        <v>500</v>
      </c>
      <c r="N33" s="1127">
        <f t="shared" si="2"/>
        <v>0.5</v>
      </c>
      <c r="O33" s="1663"/>
      <c r="P33" s="1122">
        <f>LARGE(P7:P32,1)+1</f>
        <v>138</v>
      </c>
      <c r="Q33" s="1123" t="s">
        <v>5554</v>
      </c>
      <c r="R33" s="1124">
        <v>150</v>
      </c>
      <c r="S33" s="1125">
        <v>10</v>
      </c>
      <c r="T33" s="1126">
        <f t="shared" si="6"/>
        <v>1500</v>
      </c>
      <c r="U33" s="1127">
        <f t="shared" si="4"/>
        <v>1.5</v>
      </c>
      <c r="V33" s="1663"/>
      <c r="X33" s="1123" t="s">
        <v>5555</v>
      </c>
      <c r="Y33" s="1125" t="s">
        <v>5460</v>
      </c>
      <c r="Z33" s="1124" t="s">
        <v>5556</v>
      </c>
      <c r="AA33" s="15"/>
      <c r="AB33" s="1123" t="s">
        <v>5557</v>
      </c>
      <c r="AC33" s="1125" t="s">
        <v>5543</v>
      </c>
      <c r="AD33" s="1124" t="s">
        <v>5541</v>
      </c>
      <c r="AE33" s="15"/>
      <c r="AF33" s="669" t="s">
        <v>5558</v>
      </c>
      <c r="AG33" s="1107"/>
      <c r="AH33" s="1107"/>
      <c r="AI33" s="1107"/>
      <c r="AJ33" s="1107"/>
      <c r="AK33" s="1107"/>
      <c r="AL33" s="1107"/>
      <c r="AM33" s="1107"/>
      <c r="AN33" s="1108"/>
      <c r="AO33" s="1108"/>
      <c r="AP33" s="1108"/>
      <c r="AQ33" s="1108"/>
      <c r="AR33" s="1108"/>
      <c r="AS33" s="1108"/>
      <c r="AT33" s="1106"/>
      <c r="AV33" s="1121"/>
      <c r="AW33" s="1121"/>
      <c r="AX33" s="1121"/>
      <c r="AY33" s="1121"/>
      <c r="AZ33" s="1121"/>
      <c r="BA33" s="1121"/>
      <c r="BB33" s="1121"/>
      <c r="BC33" s="1121"/>
      <c r="BD33" s="1121"/>
      <c r="BE33" s="1121"/>
      <c r="BF33" s="1121"/>
      <c r="BG33" s="1106"/>
      <c r="BH33" s="1106"/>
      <c r="BI33" s="1106"/>
      <c r="BJ33" s="1106"/>
    </row>
    <row r="34" spans="1:62" ht="20.25">
      <c r="A34" s="1663"/>
      <c r="B34" s="1122">
        <f>LARGE(B7:B33,1)+1</f>
        <v>26</v>
      </c>
      <c r="C34" s="1123" t="s">
        <v>5559</v>
      </c>
      <c r="D34" s="1124">
        <v>8</v>
      </c>
      <c r="E34" s="1125">
        <v>10</v>
      </c>
      <c r="F34" s="1126">
        <f t="shared" si="0"/>
        <v>80</v>
      </c>
      <c r="G34" s="1127">
        <f t="shared" si="1"/>
        <v>0.08</v>
      </c>
      <c r="H34" s="1663"/>
      <c r="I34" s="1122">
        <f>LARGE(I7:I33,1)+1</f>
        <v>79</v>
      </c>
      <c r="J34" s="1123" t="s">
        <v>5560</v>
      </c>
      <c r="K34" s="1124">
        <v>40</v>
      </c>
      <c r="L34" s="1125">
        <v>10</v>
      </c>
      <c r="M34" s="1126">
        <f t="shared" si="5"/>
        <v>400</v>
      </c>
      <c r="N34" s="1127">
        <f t="shared" si="2"/>
        <v>0.4</v>
      </c>
      <c r="O34" s="1663"/>
      <c r="P34" s="1122"/>
      <c r="Q34" s="1109" t="s">
        <v>40</v>
      </c>
      <c r="R34" s="1124">
        <v>0</v>
      </c>
      <c r="S34" s="1125"/>
      <c r="T34" s="1126">
        <f t="shared" si="6"/>
        <v>0</v>
      </c>
      <c r="U34" s="1127">
        <f t="shared" si="4"/>
        <v>0</v>
      </c>
      <c r="V34" s="1663"/>
      <c r="X34" s="1123" t="s">
        <v>5561</v>
      </c>
      <c r="Y34" s="1125" t="s">
        <v>5384</v>
      </c>
      <c r="Z34" s="1124" t="s">
        <v>5432</v>
      </c>
      <c r="AA34" s="15"/>
      <c r="AB34" s="1123" t="s">
        <v>5557</v>
      </c>
      <c r="AC34" s="1125" t="s">
        <v>5551</v>
      </c>
      <c r="AD34" s="1124" t="s">
        <v>5562</v>
      </c>
      <c r="AE34" s="15"/>
      <c r="AF34" s="669"/>
      <c r="AG34" s="1107"/>
      <c r="AH34" s="1107"/>
      <c r="AI34" s="1107"/>
      <c r="AJ34" s="1107"/>
      <c r="AK34" s="1107"/>
      <c r="AL34" s="1107"/>
      <c r="AM34" s="1107"/>
      <c r="AN34" s="1108"/>
      <c r="AO34" s="1108"/>
      <c r="AP34" s="1108"/>
      <c r="AQ34" s="1108"/>
      <c r="AR34" s="1108"/>
      <c r="AS34" s="1108"/>
      <c r="AT34" s="1106"/>
      <c r="AV34" s="1121"/>
      <c r="AW34" s="1121"/>
      <c r="AX34" s="1121"/>
      <c r="AY34" s="1121"/>
      <c r="AZ34" s="1121"/>
      <c r="BA34" s="1121"/>
      <c r="BB34" s="1121"/>
      <c r="BC34" s="1121"/>
      <c r="BD34" s="1121"/>
      <c r="BE34" s="1121"/>
      <c r="BF34" s="1121"/>
      <c r="BG34" s="1106"/>
      <c r="BH34" s="1106"/>
      <c r="BI34" s="1106"/>
      <c r="BJ34" s="1106"/>
    </row>
    <row r="35" spans="1:62" ht="18.75">
      <c r="A35" s="1663"/>
      <c r="B35" s="1122">
        <f>LARGE(B7:B34,1)+1</f>
        <v>27</v>
      </c>
      <c r="C35" s="1123" t="s">
        <v>5563</v>
      </c>
      <c r="D35" s="1124">
        <v>120</v>
      </c>
      <c r="E35" s="1125">
        <v>10</v>
      </c>
      <c r="F35" s="1126">
        <f t="shared" si="0"/>
        <v>1200</v>
      </c>
      <c r="G35" s="1127">
        <f t="shared" si="1"/>
        <v>1.2</v>
      </c>
      <c r="H35" s="1663"/>
      <c r="I35" s="1122">
        <f>LARGE(I7:I34,1)+1</f>
        <v>80</v>
      </c>
      <c r="J35" s="1123" t="s">
        <v>5564</v>
      </c>
      <c r="K35" s="1124">
        <v>50</v>
      </c>
      <c r="L35" s="1125">
        <v>12</v>
      </c>
      <c r="M35" s="1126">
        <f t="shared" si="5"/>
        <v>600</v>
      </c>
      <c r="N35" s="1127">
        <f t="shared" si="2"/>
        <v>0.6</v>
      </c>
      <c r="O35" s="1663"/>
      <c r="P35" s="1122">
        <f>LARGE(P7:P34,1)+1</f>
        <v>139</v>
      </c>
      <c r="Q35" s="1123" t="s">
        <v>5565</v>
      </c>
      <c r="R35" s="1124">
        <v>100</v>
      </c>
      <c r="S35" s="1125">
        <v>10</v>
      </c>
      <c r="T35" s="1126">
        <f t="shared" si="6"/>
        <v>1000</v>
      </c>
      <c r="U35" s="1127">
        <f t="shared" si="4"/>
        <v>1</v>
      </c>
      <c r="V35" s="1663"/>
      <c r="X35" s="1123" t="s">
        <v>5566</v>
      </c>
      <c r="Y35" s="1125" t="s">
        <v>5549</v>
      </c>
      <c r="Z35" s="1124" t="s">
        <v>5567</v>
      </c>
      <c r="AA35" s="15"/>
      <c r="AB35" s="1123" t="s">
        <v>5568</v>
      </c>
      <c r="AC35" s="1125">
        <v>1</v>
      </c>
      <c r="AD35" s="1124" t="s">
        <v>5569</v>
      </c>
      <c r="AE35" s="15"/>
      <c r="AF35" s="669" t="s">
        <v>5570</v>
      </c>
      <c r="AG35" s="1107"/>
      <c r="AH35" s="1107"/>
      <c r="AI35" s="1107"/>
      <c r="AJ35" s="1107"/>
      <c r="AK35" s="1107"/>
      <c r="AL35" s="1107"/>
      <c r="AM35" s="1107"/>
      <c r="AN35" s="1108"/>
      <c r="AO35" s="1108"/>
      <c r="AP35" s="1108"/>
      <c r="AQ35" s="1108"/>
      <c r="AR35" s="1108"/>
      <c r="AS35" s="1108"/>
      <c r="AT35" s="1106"/>
    </row>
    <row r="36" spans="1:62" ht="18.75">
      <c r="A36" s="1663"/>
      <c r="B36" s="1122">
        <f>LARGE(B7:B35,1)+1</f>
        <v>28</v>
      </c>
      <c r="C36" s="1123" t="s">
        <v>5571</v>
      </c>
      <c r="D36" s="1124">
        <v>1500</v>
      </c>
      <c r="E36" s="1125">
        <v>10</v>
      </c>
      <c r="F36" s="1126">
        <f t="shared" si="0"/>
        <v>15000</v>
      </c>
      <c r="G36" s="1132">
        <f t="shared" si="1"/>
        <v>15</v>
      </c>
      <c r="H36" s="1663"/>
      <c r="I36" s="1122">
        <f>LARGE(I7:I35,1)+1</f>
        <v>81</v>
      </c>
      <c r="J36" s="1123" t="s">
        <v>5572</v>
      </c>
      <c r="K36" s="1124">
        <v>30</v>
      </c>
      <c r="L36" s="1125">
        <v>10</v>
      </c>
      <c r="M36" s="1126">
        <f t="shared" si="5"/>
        <v>300</v>
      </c>
      <c r="N36" s="1127">
        <f t="shared" si="2"/>
        <v>0.3</v>
      </c>
      <c r="O36" s="1663"/>
      <c r="P36" s="1122">
        <f>LARGE(P7:P35,1)+1</f>
        <v>140</v>
      </c>
      <c r="Q36" s="1123" t="s">
        <v>5573</v>
      </c>
      <c r="R36" s="1124">
        <v>80</v>
      </c>
      <c r="S36" s="1125">
        <v>10</v>
      </c>
      <c r="T36" s="1126">
        <f t="shared" si="6"/>
        <v>800</v>
      </c>
      <c r="U36" s="1127">
        <f t="shared" si="4"/>
        <v>0.8</v>
      </c>
      <c r="V36" s="1663"/>
      <c r="X36" s="1123" t="s">
        <v>5574</v>
      </c>
      <c r="Y36" s="1125" t="s">
        <v>5467</v>
      </c>
      <c r="Z36" s="1124" t="s">
        <v>5575</v>
      </c>
      <c r="AA36" s="15"/>
      <c r="AB36" s="1123" t="s">
        <v>5576</v>
      </c>
      <c r="AC36" s="1125" t="s">
        <v>5577</v>
      </c>
      <c r="AD36" s="1124" t="s">
        <v>5578</v>
      </c>
      <c r="AE36" s="15"/>
      <c r="AF36" s="669"/>
      <c r="AG36" s="1107"/>
      <c r="AH36" s="1107"/>
      <c r="AI36" s="1107"/>
      <c r="AJ36" s="1107"/>
      <c r="AK36" s="1107"/>
      <c r="AL36" s="1107"/>
      <c r="AM36" s="1107"/>
      <c r="AN36" s="1108"/>
      <c r="AO36" s="1108"/>
      <c r="AP36" s="1108"/>
      <c r="AQ36" s="1108"/>
      <c r="AR36" s="1108"/>
      <c r="AS36" s="1108"/>
      <c r="AT36" s="1106"/>
    </row>
    <row r="37" spans="1:62" ht="18.75">
      <c r="A37" s="1663"/>
      <c r="B37" s="1122">
        <f>LARGE(B7:B36,1)+1</f>
        <v>29</v>
      </c>
      <c r="C37" s="1123" t="s">
        <v>5579</v>
      </c>
      <c r="D37" s="1124">
        <v>120</v>
      </c>
      <c r="E37" s="1125">
        <v>10</v>
      </c>
      <c r="F37" s="1126">
        <f t="shared" si="0"/>
        <v>1200</v>
      </c>
      <c r="G37" s="1127">
        <f t="shared" si="1"/>
        <v>1.2</v>
      </c>
      <c r="H37" s="1663"/>
      <c r="I37" s="1122">
        <f>LARGE(I7:I36,1)+1</f>
        <v>82</v>
      </c>
      <c r="J37" s="1123" t="s">
        <v>33</v>
      </c>
      <c r="K37" s="1124">
        <v>50</v>
      </c>
      <c r="L37" s="1125">
        <v>10</v>
      </c>
      <c r="M37" s="1126">
        <f t="shared" si="5"/>
        <v>500</v>
      </c>
      <c r="N37" s="1127">
        <f t="shared" si="2"/>
        <v>0.5</v>
      </c>
      <c r="O37" s="1663"/>
      <c r="P37" s="1122">
        <f>LARGE(P7:P36,1)+1</f>
        <v>141</v>
      </c>
      <c r="Q37" s="1123" t="s">
        <v>5580</v>
      </c>
      <c r="R37" s="1124">
        <v>260</v>
      </c>
      <c r="S37" s="1125">
        <v>10</v>
      </c>
      <c r="T37" s="1126">
        <f t="shared" si="6"/>
        <v>2600</v>
      </c>
      <c r="U37" s="1127">
        <f t="shared" si="4"/>
        <v>2.6</v>
      </c>
      <c r="V37" s="1663"/>
      <c r="X37" s="1123" t="s">
        <v>5581</v>
      </c>
      <c r="Y37" s="1125">
        <v>1</v>
      </c>
      <c r="Z37" s="1124" t="s">
        <v>5461</v>
      </c>
      <c r="AA37" s="15"/>
      <c r="AB37" s="1123" t="s">
        <v>5582</v>
      </c>
      <c r="AC37" s="1125" t="s">
        <v>5577</v>
      </c>
      <c r="AD37" s="1124" t="s">
        <v>5575</v>
      </c>
      <c r="AE37" s="15"/>
      <c r="AF37" s="669" t="s">
        <v>5583</v>
      </c>
      <c r="AG37" s="1107"/>
      <c r="AH37" s="1107"/>
      <c r="AI37" s="1107"/>
      <c r="AJ37" s="1107"/>
      <c r="AK37" s="1107"/>
      <c r="AL37" s="1107"/>
      <c r="AM37" s="1107"/>
      <c r="AN37" s="1108"/>
      <c r="AO37" s="1108"/>
      <c r="AP37" s="1108"/>
      <c r="AQ37" s="1108"/>
      <c r="AR37" s="1108"/>
      <c r="AS37" s="1108"/>
      <c r="AT37" s="1106"/>
    </row>
    <row r="38" spans="1:62" ht="18.75">
      <c r="A38" s="1663"/>
      <c r="B38" s="1122">
        <f>LARGE(B7:B37,1)+1</f>
        <v>30</v>
      </c>
      <c r="C38" s="1123" t="s">
        <v>5584</v>
      </c>
      <c r="D38" s="1124">
        <v>35</v>
      </c>
      <c r="E38" s="1125">
        <v>10</v>
      </c>
      <c r="F38" s="1126">
        <f t="shared" si="0"/>
        <v>350</v>
      </c>
      <c r="G38" s="1127">
        <f t="shared" si="1"/>
        <v>0.35</v>
      </c>
      <c r="H38" s="1663"/>
      <c r="I38" s="1122">
        <f>LARGE(I7:I37,1)+1</f>
        <v>83</v>
      </c>
      <c r="J38" s="1123" t="s">
        <v>5585</v>
      </c>
      <c r="K38" s="1124">
        <v>20</v>
      </c>
      <c r="L38" s="1125">
        <v>10</v>
      </c>
      <c r="M38" s="1126">
        <f t="shared" si="5"/>
        <v>200</v>
      </c>
      <c r="N38" s="1127">
        <f t="shared" si="2"/>
        <v>0.2</v>
      </c>
      <c r="O38" s="1663"/>
      <c r="P38" s="1122">
        <f>LARGE(P7:P37,1)+1</f>
        <v>142</v>
      </c>
      <c r="Q38" s="1123" t="s">
        <v>5586</v>
      </c>
      <c r="R38" s="1124">
        <v>160</v>
      </c>
      <c r="S38" s="1125">
        <v>10</v>
      </c>
      <c r="T38" s="1126">
        <f t="shared" si="6"/>
        <v>1600</v>
      </c>
      <c r="U38" s="1127">
        <f t="shared" si="4"/>
        <v>1.6</v>
      </c>
      <c r="V38" s="1663"/>
      <c r="X38" s="1123" t="s">
        <v>5587</v>
      </c>
      <c r="Y38" s="1125">
        <v>1</v>
      </c>
      <c r="Z38" s="1124" t="s">
        <v>5399</v>
      </c>
      <c r="AA38" s="15"/>
      <c r="AB38" s="1123" t="s">
        <v>5588</v>
      </c>
      <c r="AC38" s="1125" t="s">
        <v>5415</v>
      </c>
      <c r="AD38" s="1124" t="s">
        <v>5536</v>
      </c>
      <c r="AE38" s="15"/>
      <c r="AF38" s="669"/>
      <c r="AG38" s="1107"/>
      <c r="AH38" s="1107"/>
      <c r="AI38" s="1107"/>
      <c r="AJ38" s="1107"/>
      <c r="AK38" s="1107"/>
      <c r="AL38" s="1107"/>
      <c r="AM38" s="1107"/>
      <c r="AN38" s="1108"/>
      <c r="AO38" s="1108"/>
      <c r="AP38" s="1108"/>
      <c r="AQ38" s="1108"/>
      <c r="AR38" s="1108"/>
      <c r="AS38" s="1108"/>
      <c r="AT38" s="1106"/>
    </row>
    <row r="39" spans="1:62" ht="21">
      <c r="A39" s="1663"/>
      <c r="B39" s="1122">
        <f>LARGE(B7:B38,1)+1</f>
        <v>31</v>
      </c>
      <c r="C39" s="1123" t="s">
        <v>5589</v>
      </c>
      <c r="D39" s="1124">
        <v>1000</v>
      </c>
      <c r="E39" s="1125">
        <v>10</v>
      </c>
      <c r="F39" s="1126">
        <f t="shared" si="0"/>
        <v>10000</v>
      </c>
      <c r="G39" s="1132">
        <f t="shared" si="1"/>
        <v>10</v>
      </c>
      <c r="H39" s="1663"/>
      <c r="I39" s="1122">
        <f>LARGE(I7:I38,1)+1</f>
        <v>84</v>
      </c>
      <c r="J39" s="1123" t="s">
        <v>5590</v>
      </c>
      <c r="K39" s="1124">
        <v>70</v>
      </c>
      <c r="L39" s="1125">
        <v>10</v>
      </c>
      <c r="M39" s="1126">
        <f t="shared" si="5"/>
        <v>700</v>
      </c>
      <c r="N39" s="1127">
        <f t="shared" si="2"/>
        <v>0.7</v>
      </c>
      <c r="O39" s="1663"/>
      <c r="P39" s="1122">
        <f>LARGE(P7:P38,1)+1</f>
        <v>143</v>
      </c>
      <c r="Q39" s="1123" t="s">
        <v>5591</v>
      </c>
      <c r="R39" s="1124">
        <v>430</v>
      </c>
      <c r="S39" s="1125">
        <v>10</v>
      </c>
      <c r="T39" s="1126">
        <f t="shared" si="6"/>
        <v>4300</v>
      </c>
      <c r="U39" s="1127">
        <f t="shared" si="4"/>
        <v>4.3</v>
      </c>
      <c r="V39" s="1663"/>
      <c r="X39" s="1123" t="s">
        <v>5592</v>
      </c>
      <c r="Y39" s="1125" t="s">
        <v>5410</v>
      </c>
      <c r="Z39" s="1124" t="s">
        <v>5536</v>
      </c>
      <c r="AA39" s="15"/>
      <c r="AB39" s="1123" t="s">
        <v>5593</v>
      </c>
      <c r="AC39" s="1125" t="s">
        <v>5391</v>
      </c>
      <c r="AD39" s="1124" t="s">
        <v>5594</v>
      </c>
      <c r="AE39" s="15"/>
      <c r="AF39" s="669" t="s">
        <v>5595</v>
      </c>
      <c r="AG39" s="1107"/>
      <c r="AH39" s="1107"/>
      <c r="AI39" s="1107"/>
      <c r="AJ39" s="1107"/>
      <c r="AK39" s="1107"/>
      <c r="AL39" s="1107"/>
      <c r="AM39" s="1107"/>
      <c r="AN39" s="1108"/>
      <c r="AO39" s="1108"/>
      <c r="AP39" s="1108"/>
      <c r="AQ39" s="1108"/>
      <c r="AR39" s="1108"/>
      <c r="AS39" s="1108"/>
      <c r="AT39" s="1106"/>
    </row>
    <row r="40" spans="1:62" ht="18.75">
      <c r="A40" s="1663"/>
      <c r="B40" s="1122">
        <f>LARGE(B7:B39,1)+1</f>
        <v>32</v>
      </c>
      <c r="C40" s="1123" t="s">
        <v>4627</v>
      </c>
      <c r="D40" s="1124">
        <v>65</v>
      </c>
      <c r="E40" s="1125">
        <v>10</v>
      </c>
      <c r="F40" s="1126">
        <f t="shared" si="0"/>
        <v>650</v>
      </c>
      <c r="G40" s="1127">
        <f t="shared" si="1"/>
        <v>0.65</v>
      </c>
      <c r="H40" s="1663"/>
      <c r="I40" s="1122">
        <f>LARGE(I7:I39,1)+1</f>
        <v>85</v>
      </c>
      <c r="J40" s="1123" t="s">
        <v>5596</v>
      </c>
      <c r="K40" s="1124">
        <v>4</v>
      </c>
      <c r="L40" s="1125">
        <v>10</v>
      </c>
      <c r="M40" s="1126">
        <f t="shared" si="5"/>
        <v>40</v>
      </c>
      <c r="N40" s="1127">
        <f t="shared" si="2"/>
        <v>0.04</v>
      </c>
      <c r="O40" s="1663"/>
      <c r="P40" s="1122">
        <f>LARGE(P7:P39,1)+1</f>
        <v>144</v>
      </c>
      <c r="Q40" s="1123" t="s">
        <v>5597</v>
      </c>
      <c r="R40" s="1124">
        <v>52</v>
      </c>
      <c r="S40" s="1125">
        <v>10</v>
      </c>
      <c r="T40" s="1126">
        <f t="shared" si="6"/>
        <v>520</v>
      </c>
      <c r="U40" s="1127">
        <f t="shared" si="4"/>
        <v>0.52</v>
      </c>
      <c r="V40" s="1663"/>
      <c r="X40" s="1123" t="s">
        <v>5598</v>
      </c>
      <c r="Y40" s="1125">
        <v>1</v>
      </c>
      <c r="Z40" s="1124" t="s">
        <v>5432</v>
      </c>
      <c r="AA40" s="15"/>
      <c r="AB40" s="1123" t="s">
        <v>5599</v>
      </c>
      <c r="AC40" s="1125" t="s">
        <v>5391</v>
      </c>
      <c r="AD40" s="1124" t="s">
        <v>5394</v>
      </c>
      <c r="AE40" s="15"/>
      <c r="AF40" s="669"/>
      <c r="AG40" s="1107"/>
      <c r="AH40" s="1107"/>
      <c r="AI40" s="1107"/>
      <c r="AJ40" s="1107"/>
      <c r="AK40" s="1107"/>
      <c r="AL40" s="1107"/>
      <c r="AM40" s="1107"/>
      <c r="AN40" s="1108"/>
      <c r="AO40" s="1108"/>
      <c r="AP40" s="1108"/>
      <c r="AQ40" s="1108"/>
      <c r="AR40" s="1108"/>
      <c r="AS40" s="1108"/>
      <c r="AT40" s="1106"/>
    </row>
    <row r="41" spans="1:62" ht="18.75">
      <c r="A41" s="1663"/>
      <c r="B41" s="1122">
        <f>LARGE(B7:B40,1)+1</f>
        <v>33</v>
      </c>
      <c r="C41" s="1123" t="s">
        <v>5600</v>
      </c>
      <c r="D41" s="1124">
        <v>1500</v>
      </c>
      <c r="E41" s="1125">
        <v>10</v>
      </c>
      <c r="F41" s="1126">
        <f t="shared" si="0"/>
        <v>15000</v>
      </c>
      <c r="G41" s="1132">
        <f t="shared" si="1"/>
        <v>15</v>
      </c>
      <c r="H41" s="1663"/>
      <c r="I41" s="1122">
        <f>LARGE(I7:I40,1)+1</f>
        <v>86</v>
      </c>
      <c r="J41" s="1123" t="s">
        <v>5530</v>
      </c>
      <c r="K41" s="1124">
        <v>240</v>
      </c>
      <c r="L41" s="1125">
        <v>10</v>
      </c>
      <c r="M41" s="1126">
        <f t="shared" si="5"/>
        <v>2400</v>
      </c>
      <c r="N41" s="1127">
        <f t="shared" si="2"/>
        <v>2.4</v>
      </c>
      <c r="O41" s="1663"/>
      <c r="P41" s="1122">
        <f>LARGE(P7:P40,1)+1</f>
        <v>145</v>
      </c>
      <c r="Q41" s="1123" t="s">
        <v>5601</v>
      </c>
      <c r="R41" s="1124">
        <v>118</v>
      </c>
      <c r="S41" s="1125">
        <v>10</v>
      </c>
      <c r="T41" s="1126">
        <f t="shared" si="6"/>
        <v>1180</v>
      </c>
      <c r="U41" s="1127">
        <f t="shared" si="4"/>
        <v>1.18</v>
      </c>
      <c r="V41" s="1663"/>
      <c r="X41" s="1123" t="s">
        <v>5602</v>
      </c>
      <c r="Y41" s="1125" t="s">
        <v>5603</v>
      </c>
      <c r="Z41" s="1124" t="s">
        <v>5536</v>
      </c>
      <c r="AA41" s="15"/>
      <c r="AB41" s="1123" t="s">
        <v>5604</v>
      </c>
      <c r="AC41" s="1125" t="s">
        <v>5384</v>
      </c>
      <c r="AD41" s="1142" t="s">
        <v>5550</v>
      </c>
      <c r="AE41" s="15"/>
      <c r="AF41" s="669" t="s">
        <v>5605</v>
      </c>
      <c r="AG41" s="1107"/>
      <c r="AH41" s="1107"/>
      <c r="AI41" s="1107"/>
      <c r="AJ41" s="1107"/>
      <c r="AK41" s="1107"/>
      <c r="AL41" s="1107"/>
      <c r="AM41" s="1107"/>
      <c r="AN41" s="1108"/>
      <c r="AO41" s="1108"/>
      <c r="AP41" s="1108"/>
      <c r="AQ41" s="1108"/>
      <c r="AR41" s="1108"/>
      <c r="AS41" s="1108"/>
      <c r="AT41" s="1106"/>
    </row>
    <row r="42" spans="1:62" ht="18.75">
      <c r="A42" s="1663"/>
      <c r="B42" s="1122">
        <f>LARGE(B7:B41,1)+1</f>
        <v>34</v>
      </c>
      <c r="C42" s="1123" t="s">
        <v>5606</v>
      </c>
      <c r="D42" s="1124">
        <v>2000</v>
      </c>
      <c r="E42" s="1125">
        <v>10</v>
      </c>
      <c r="F42" s="1126">
        <f t="shared" si="0"/>
        <v>20000</v>
      </c>
      <c r="G42" s="1132">
        <f t="shared" si="1"/>
        <v>20</v>
      </c>
      <c r="H42" s="1663"/>
      <c r="I42" s="1122">
        <f>LARGE(I7:I41,1)+1</f>
        <v>87</v>
      </c>
      <c r="J42" s="1123" t="s">
        <v>5607</v>
      </c>
      <c r="K42" s="1124">
        <v>140</v>
      </c>
      <c r="L42" s="1125">
        <v>10</v>
      </c>
      <c r="M42" s="1126">
        <f t="shared" si="5"/>
        <v>1400</v>
      </c>
      <c r="N42" s="1127">
        <f t="shared" si="2"/>
        <v>1.4</v>
      </c>
      <c r="O42" s="1663"/>
      <c r="P42" s="1122">
        <f>LARGE(P7:P41,1)+1</f>
        <v>146</v>
      </c>
      <c r="Q42" s="1123" t="s">
        <v>5608</v>
      </c>
      <c r="R42" s="1124">
        <v>110</v>
      </c>
      <c r="S42" s="1125">
        <v>10</v>
      </c>
      <c r="T42" s="1126">
        <f t="shared" si="6"/>
        <v>1100</v>
      </c>
      <c r="U42" s="1127">
        <f t="shared" si="4"/>
        <v>1.1000000000000001</v>
      </c>
      <c r="V42" s="1663"/>
      <c r="X42" s="1123" t="s">
        <v>5609</v>
      </c>
      <c r="Y42" s="1125" t="s">
        <v>5610</v>
      </c>
      <c r="Z42" s="1124" t="s">
        <v>5418</v>
      </c>
      <c r="AA42" s="15"/>
      <c r="AB42" s="1123" t="s">
        <v>5611</v>
      </c>
      <c r="AC42" s="1125" t="s">
        <v>5410</v>
      </c>
      <c r="AD42" s="1124" t="s">
        <v>5465</v>
      </c>
      <c r="AE42" s="15"/>
      <c r="AF42" s="669"/>
      <c r="AG42" s="1107"/>
      <c r="AH42" s="1107"/>
      <c r="AI42" s="1107"/>
      <c r="AJ42" s="1107"/>
      <c r="AK42" s="1107"/>
      <c r="AL42" s="1107"/>
      <c r="AM42" s="1107"/>
      <c r="AN42" s="1108"/>
      <c r="AO42" s="1108"/>
      <c r="AP42" s="1108"/>
      <c r="AQ42" s="1108"/>
      <c r="AR42" s="1108"/>
      <c r="AS42" s="1108"/>
      <c r="AT42" s="1106"/>
    </row>
    <row r="43" spans="1:62" ht="21" customHeight="1">
      <c r="A43" s="1663"/>
      <c r="B43" s="1122">
        <f>LARGE(B7:B42,1)+1</f>
        <v>35</v>
      </c>
      <c r="C43" s="1123" t="s">
        <v>5612</v>
      </c>
      <c r="D43" s="1124">
        <v>80</v>
      </c>
      <c r="E43" s="1125">
        <v>10</v>
      </c>
      <c r="F43" s="1126">
        <f t="shared" si="0"/>
        <v>800</v>
      </c>
      <c r="G43" s="1127">
        <f t="shared" si="1"/>
        <v>0.8</v>
      </c>
      <c r="H43" s="1663"/>
      <c r="I43" s="1122"/>
      <c r="J43" s="1130" t="s">
        <v>41</v>
      </c>
      <c r="K43" s="1124">
        <v>0</v>
      </c>
      <c r="L43" s="1125"/>
      <c r="M43" s="1126">
        <f t="shared" si="5"/>
        <v>0</v>
      </c>
      <c r="N43" s="1127">
        <f t="shared" si="2"/>
        <v>0</v>
      </c>
      <c r="O43" s="1663"/>
      <c r="P43" s="1122">
        <f>LARGE(P7:P42,1)+1</f>
        <v>147</v>
      </c>
      <c r="Q43" s="1123" t="s">
        <v>5613</v>
      </c>
      <c r="R43" s="1124">
        <v>50</v>
      </c>
      <c r="S43" s="1125">
        <v>10</v>
      </c>
      <c r="T43" s="1126">
        <f t="shared" si="6"/>
        <v>500</v>
      </c>
      <c r="U43" s="1127">
        <f t="shared" si="4"/>
        <v>0.5</v>
      </c>
      <c r="V43" s="1663"/>
      <c r="X43" s="1123" t="s">
        <v>5614</v>
      </c>
      <c r="Y43" s="1125" t="s">
        <v>5410</v>
      </c>
      <c r="Z43" s="1124" t="s">
        <v>5575</v>
      </c>
      <c r="AA43" s="15"/>
      <c r="AB43" s="1123" t="s">
        <v>5615</v>
      </c>
      <c r="AC43" s="1125" t="s">
        <v>5384</v>
      </c>
      <c r="AD43" s="1124" t="s">
        <v>5616</v>
      </c>
      <c r="AE43" s="15"/>
      <c r="AF43" s="669" t="s">
        <v>5617</v>
      </c>
      <c r="AG43" s="1107"/>
      <c r="AH43" s="1107"/>
      <c r="AI43" s="1107"/>
      <c r="AJ43" s="1107"/>
      <c r="AK43" s="1107"/>
      <c r="AL43" s="1107"/>
      <c r="AM43" s="1107"/>
      <c r="AN43" s="1108"/>
      <c r="AO43" s="1108"/>
      <c r="AP43" s="1108"/>
      <c r="AQ43" s="1108"/>
      <c r="AR43" s="1108"/>
      <c r="AS43" s="1108"/>
      <c r="AT43" s="1106"/>
    </row>
    <row r="44" spans="1:62" ht="18.75">
      <c r="A44" s="1663"/>
      <c r="B44" s="1122">
        <f>LARGE(B7:B43,1)+1</f>
        <v>36</v>
      </c>
      <c r="C44" s="1123" t="s">
        <v>5618</v>
      </c>
      <c r="D44" s="1124">
        <v>70</v>
      </c>
      <c r="E44" s="1125">
        <v>10</v>
      </c>
      <c r="F44" s="1126">
        <f t="shared" si="0"/>
        <v>700</v>
      </c>
      <c r="G44" s="1127">
        <f t="shared" si="1"/>
        <v>0.7</v>
      </c>
      <c r="H44" s="1663"/>
      <c r="I44" s="1122">
        <f>LARGE(I7:I43,1)+1</f>
        <v>88</v>
      </c>
      <c r="J44" s="1123" t="s">
        <v>5599</v>
      </c>
      <c r="K44" s="1124">
        <v>400</v>
      </c>
      <c r="L44" s="1125">
        <v>10</v>
      </c>
      <c r="M44" s="1126">
        <f t="shared" si="5"/>
        <v>4000</v>
      </c>
      <c r="N44" s="1127">
        <f t="shared" si="2"/>
        <v>4</v>
      </c>
      <c r="O44" s="1663"/>
      <c r="P44" s="1122">
        <f>LARGE(P7:P43,1)+1</f>
        <v>148</v>
      </c>
      <c r="Q44" s="1123" t="s">
        <v>5619</v>
      </c>
      <c r="R44" s="1124">
        <v>50</v>
      </c>
      <c r="S44" s="1125">
        <v>10</v>
      </c>
      <c r="T44" s="1126">
        <f t="shared" si="6"/>
        <v>500</v>
      </c>
      <c r="U44" s="1127">
        <f t="shared" si="4"/>
        <v>0.5</v>
      </c>
      <c r="V44" s="1663"/>
      <c r="X44" s="1123" t="s">
        <v>5620</v>
      </c>
      <c r="Y44" s="1125" t="s">
        <v>5410</v>
      </c>
      <c r="Z44" s="1124" t="s">
        <v>5536</v>
      </c>
      <c r="AA44" s="15"/>
      <c r="AB44" s="1123" t="s">
        <v>5621</v>
      </c>
      <c r="AC44" s="1125" t="s">
        <v>5410</v>
      </c>
      <c r="AD44" s="1124" t="s">
        <v>5622</v>
      </c>
      <c r="AE44" s="15"/>
      <c r="AF44" s="669"/>
      <c r="AG44" s="1107"/>
      <c r="AH44" s="1107"/>
      <c r="AI44" s="1107"/>
      <c r="AJ44" s="1107"/>
      <c r="AK44" s="1107"/>
      <c r="AL44" s="1107"/>
      <c r="AM44" s="1107"/>
      <c r="AN44" s="1108"/>
      <c r="AO44" s="1108"/>
      <c r="AP44" s="1108"/>
      <c r="AQ44" s="1108"/>
      <c r="AR44" s="1108"/>
      <c r="AS44" s="1108"/>
      <c r="AT44" s="1106"/>
    </row>
    <row r="45" spans="1:62" ht="18.75">
      <c r="A45" s="1663"/>
      <c r="B45" s="1122">
        <f>LARGE(B7:B44,1)+1</f>
        <v>37</v>
      </c>
      <c r="C45" s="1123" t="s">
        <v>5623</v>
      </c>
      <c r="D45" s="1124">
        <v>2000</v>
      </c>
      <c r="E45" s="1125">
        <v>10</v>
      </c>
      <c r="F45" s="1126">
        <f t="shared" si="0"/>
        <v>20000</v>
      </c>
      <c r="G45" s="1132">
        <f t="shared" si="1"/>
        <v>20</v>
      </c>
      <c r="H45" s="1663"/>
      <c r="I45" s="1122">
        <f>LARGE(I7:I44,1)+1</f>
        <v>89</v>
      </c>
      <c r="J45" s="1123" t="s">
        <v>5624</v>
      </c>
      <c r="K45" s="1124">
        <v>120</v>
      </c>
      <c r="L45" s="1125">
        <v>10</v>
      </c>
      <c r="M45" s="1126">
        <f t="shared" si="5"/>
        <v>1200</v>
      </c>
      <c r="N45" s="1127">
        <f t="shared" si="2"/>
        <v>1.2</v>
      </c>
      <c r="O45" s="1663"/>
      <c r="P45" s="1122">
        <f>LARGE(P7:P44,1)+1</f>
        <v>149</v>
      </c>
      <c r="Q45" s="1123" t="s">
        <v>5625</v>
      </c>
      <c r="R45" s="1124">
        <v>250</v>
      </c>
      <c r="S45" s="1125">
        <v>10</v>
      </c>
      <c r="T45" s="1126">
        <f t="shared" si="6"/>
        <v>2500</v>
      </c>
      <c r="U45" s="1127">
        <f t="shared" si="4"/>
        <v>2.5</v>
      </c>
      <c r="V45" s="1663"/>
      <c r="X45" s="1123" t="s">
        <v>5626</v>
      </c>
      <c r="Y45" s="1125" t="s">
        <v>5391</v>
      </c>
      <c r="Z45" s="1124" t="s">
        <v>5627</v>
      </c>
      <c r="AA45" s="15"/>
      <c r="AB45" s="1123" t="s">
        <v>5628</v>
      </c>
      <c r="AC45" s="1125" t="s">
        <v>5410</v>
      </c>
      <c r="AD45" s="1124" t="s">
        <v>5440</v>
      </c>
      <c r="AE45" s="15"/>
      <c r="AF45" s="669" t="s">
        <v>5629</v>
      </c>
      <c r="AG45" s="1107"/>
      <c r="AH45" s="1107"/>
      <c r="AI45" s="1107"/>
      <c r="AJ45" s="1107"/>
      <c r="AK45" s="1107"/>
      <c r="AL45" s="1107"/>
      <c r="AM45" s="1107"/>
      <c r="AN45" s="1108"/>
      <c r="AO45" s="1108"/>
      <c r="AP45" s="1108"/>
      <c r="AQ45" s="1108"/>
      <c r="AR45" s="1108"/>
      <c r="AS45" s="1108"/>
      <c r="AT45" s="1106"/>
    </row>
    <row r="46" spans="1:62" ht="18.75">
      <c r="A46" s="1663"/>
      <c r="B46" s="1122">
        <f>LARGE(B7:B45,1)+1</f>
        <v>38</v>
      </c>
      <c r="C46" s="1123" t="s">
        <v>5630</v>
      </c>
      <c r="D46" s="1124">
        <v>200</v>
      </c>
      <c r="E46" s="1125">
        <v>10</v>
      </c>
      <c r="F46" s="1126">
        <f t="shared" si="0"/>
        <v>2000</v>
      </c>
      <c r="G46" s="1127">
        <f t="shared" si="1"/>
        <v>2</v>
      </c>
      <c r="H46" s="1663"/>
      <c r="I46" s="1122">
        <f>LARGE(I7:I45,1)+1</f>
        <v>90</v>
      </c>
      <c r="J46" s="1123" t="s">
        <v>5631</v>
      </c>
      <c r="K46" s="1124">
        <v>1</v>
      </c>
      <c r="L46" s="1125">
        <v>10</v>
      </c>
      <c r="M46" s="1126">
        <f t="shared" si="5"/>
        <v>10</v>
      </c>
      <c r="N46" s="1127">
        <f t="shared" si="2"/>
        <v>0.01</v>
      </c>
      <c r="O46" s="1663"/>
      <c r="P46" s="1122">
        <f>LARGE(P7:P45,1)+1</f>
        <v>150</v>
      </c>
      <c r="Q46" s="1123" t="s">
        <v>5632</v>
      </c>
      <c r="R46" s="1124">
        <v>3500</v>
      </c>
      <c r="S46" s="1125">
        <v>10</v>
      </c>
      <c r="T46" s="1126">
        <f t="shared" si="6"/>
        <v>35000</v>
      </c>
      <c r="U46" s="1132">
        <f t="shared" si="4"/>
        <v>35</v>
      </c>
      <c r="V46" s="1663"/>
      <c r="X46" s="1123" t="s">
        <v>5618</v>
      </c>
      <c r="Y46" s="1125">
        <v>1</v>
      </c>
      <c r="Z46" s="1124" t="s">
        <v>5541</v>
      </c>
      <c r="AA46" s="15"/>
      <c r="AB46" s="1123" t="s">
        <v>5633</v>
      </c>
      <c r="AC46" s="1125" t="s">
        <v>5467</v>
      </c>
      <c r="AD46" s="1124" t="s">
        <v>5634</v>
      </c>
      <c r="AE46" s="15"/>
      <c r="AF46" s="669"/>
      <c r="AG46" s="1107"/>
      <c r="AH46" s="1107"/>
      <c r="AI46" s="1107"/>
      <c r="AJ46" s="1107"/>
      <c r="AK46" s="1107"/>
      <c r="AL46" s="1107"/>
      <c r="AM46" s="1107"/>
      <c r="AN46" s="1108"/>
      <c r="AO46" s="1108"/>
      <c r="AP46" s="1108"/>
      <c r="AQ46" s="1108"/>
      <c r="AR46" s="1108"/>
      <c r="AS46" s="1108"/>
      <c r="AT46" s="1106"/>
    </row>
    <row r="47" spans="1:62" ht="20.25">
      <c r="A47" s="1663"/>
      <c r="B47" s="1122">
        <f>LARGE(B7:B46,1)+1</f>
        <v>39</v>
      </c>
      <c r="C47" s="1123" t="s">
        <v>5635</v>
      </c>
      <c r="D47" s="1124">
        <v>120</v>
      </c>
      <c r="E47" s="1125">
        <v>10</v>
      </c>
      <c r="F47" s="1126">
        <f t="shared" si="0"/>
        <v>1200</v>
      </c>
      <c r="G47" s="1127">
        <f t="shared" si="1"/>
        <v>1.2</v>
      </c>
      <c r="H47" s="1663"/>
      <c r="I47" s="1122">
        <f>LARGE(I7:I46,1)+1</f>
        <v>91</v>
      </c>
      <c r="J47" s="1123" t="s">
        <v>5636</v>
      </c>
      <c r="K47" s="1124">
        <v>200</v>
      </c>
      <c r="L47" s="1125">
        <v>10</v>
      </c>
      <c r="M47" s="1126">
        <f t="shared" si="5"/>
        <v>2000</v>
      </c>
      <c r="N47" s="1127">
        <f t="shared" si="2"/>
        <v>2</v>
      </c>
      <c r="O47" s="1663"/>
      <c r="P47" s="1122"/>
      <c r="Q47" s="1130" t="s">
        <v>42</v>
      </c>
      <c r="R47" s="1124">
        <v>0</v>
      </c>
      <c r="S47" s="1125"/>
      <c r="T47" s="1126">
        <f t="shared" si="6"/>
        <v>0</v>
      </c>
      <c r="U47" s="1127">
        <f t="shared" si="4"/>
        <v>0</v>
      </c>
      <c r="V47" s="1663"/>
      <c r="X47" s="1123" t="s">
        <v>5637</v>
      </c>
      <c r="Y47" s="1125" t="s">
        <v>5410</v>
      </c>
      <c r="Z47" s="1124" t="s">
        <v>5575</v>
      </c>
      <c r="AA47" s="15"/>
      <c r="AB47" s="1123" t="s">
        <v>5638</v>
      </c>
      <c r="AC47" s="1125" t="s">
        <v>5467</v>
      </c>
      <c r="AD47" s="1124" t="s">
        <v>5627</v>
      </c>
      <c r="AE47" s="15"/>
      <c r="AF47" s="669" t="s">
        <v>5639</v>
      </c>
      <c r="AG47" s="1107"/>
      <c r="AH47" s="1107"/>
      <c r="AI47" s="1107"/>
      <c r="AJ47" s="1107"/>
      <c r="AK47" s="1107"/>
      <c r="AL47" s="1107"/>
      <c r="AM47" s="1107"/>
      <c r="AN47" s="1108"/>
      <c r="AO47" s="1108"/>
      <c r="AP47" s="1108"/>
      <c r="AQ47" s="1108"/>
      <c r="AR47" s="1108"/>
      <c r="AS47" s="1108"/>
      <c r="AT47" s="1106"/>
    </row>
    <row r="48" spans="1:62" ht="18.75">
      <c r="A48" s="1663"/>
      <c r="B48" s="1122">
        <f>LARGE(B7:B47,1)+1</f>
        <v>40</v>
      </c>
      <c r="C48" s="1123" t="s">
        <v>5640</v>
      </c>
      <c r="D48" s="1124">
        <v>350</v>
      </c>
      <c r="E48" s="1125">
        <v>10</v>
      </c>
      <c r="F48" s="1126">
        <f t="shared" si="0"/>
        <v>3500</v>
      </c>
      <c r="G48" s="1127">
        <f t="shared" si="1"/>
        <v>3.5</v>
      </c>
      <c r="H48" s="1663"/>
      <c r="I48" s="1122">
        <f>LARGE(I7:I47,1)+1</f>
        <v>92</v>
      </c>
      <c r="J48" s="1123" t="s">
        <v>5641</v>
      </c>
      <c r="K48" s="1124">
        <v>40</v>
      </c>
      <c r="L48" s="1125">
        <v>10</v>
      </c>
      <c r="M48" s="1126">
        <f t="shared" si="5"/>
        <v>400</v>
      </c>
      <c r="N48" s="1127">
        <f t="shared" si="2"/>
        <v>0.4</v>
      </c>
      <c r="O48" s="1663"/>
      <c r="P48" s="1122">
        <f>LARGE(P7:P47,1)+1</f>
        <v>151</v>
      </c>
      <c r="Q48" s="1123" t="s">
        <v>5642</v>
      </c>
      <c r="R48" s="1124">
        <v>2200</v>
      </c>
      <c r="S48" s="1125">
        <v>10</v>
      </c>
      <c r="T48" s="1126">
        <f t="shared" si="6"/>
        <v>22000</v>
      </c>
      <c r="U48" s="1132">
        <f t="shared" si="4"/>
        <v>22</v>
      </c>
      <c r="V48" s="1663"/>
      <c r="X48" s="1123" t="s">
        <v>5643</v>
      </c>
      <c r="Y48" s="1125" t="s">
        <v>5549</v>
      </c>
      <c r="Z48" s="1124" t="s">
        <v>5567</v>
      </c>
      <c r="AA48" s="15"/>
      <c r="AB48" s="1123" t="s">
        <v>5644</v>
      </c>
      <c r="AC48" s="1125">
        <v>1</v>
      </c>
      <c r="AD48" s="1124" t="s">
        <v>5550</v>
      </c>
      <c r="AE48" s="15"/>
      <c r="AF48" s="669"/>
      <c r="AG48" s="1107"/>
      <c r="AH48" s="1107"/>
      <c r="AI48" s="1107"/>
      <c r="AJ48" s="1107"/>
      <c r="AK48" s="1107"/>
      <c r="AL48" s="1107"/>
      <c r="AM48" s="1107"/>
      <c r="AN48" s="1108"/>
      <c r="AO48" s="1108"/>
      <c r="AP48" s="1108"/>
      <c r="AQ48" s="1108"/>
      <c r="AR48" s="1108"/>
      <c r="AS48" s="1108"/>
      <c r="AT48" s="1106"/>
    </row>
    <row r="49" spans="1:46" ht="18.75">
      <c r="A49" s="1663"/>
      <c r="B49" s="1122">
        <f>LARGE(B7:B48,1)+1</f>
        <v>41</v>
      </c>
      <c r="C49" s="1123" t="s">
        <v>5645</v>
      </c>
      <c r="D49" s="1124">
        <v>200</v>
      </c>
      <c r="E49" s="1125">
        <v>10</v>
      </c>
      <c r="F49" s="1126">
        <f t="shared" si="0"/>
        <v>2000</v>
      </c>
      <c r="G49" s="1127">
        <f t="shared" si="1"/>
        <v>2</v>
      </c>
      <c r="H49" s="1663"/>
      <c r="I49" s="1122">
        <f>LARGE(I7:I48,1)+1</f>
        <v>93</v>
      </c>
      <c r="J49" s="1123" t="s">
        <v>5646</v>
      </c>
      <c r="K49" s="1124">
        <v>150</v>
      </c>
      <c r="L49" s="1125">
        <v>10</v>
      </c>
      <c r="M49" s="1126">
        <f t="shared" si="5"/>
        <v>1500</v>
      </c>
      <c r="N49" s="1127">
        <f t="shared" si="2"/>
        <v>1.5</v>
      </c>
      <c r="O49" s="1663"/>
      <c r="P49" s="1122">
        <f>LARGE(P7:P48,1)+1</f>
        <v>152</v>
      </c>
      <c r="Q49" s="1123" t="s">
        <v>5647</v>
      </c>
      <c r="R49" s="1124">
        <v>2000</v>
      </c>
      <c r="S49" s="1125">
        <v>10</v>
      </c>
      <c r="T49" s="1126">
        <f t="shared" si="6"/>
        <v>20000</v>
      </c>
      <c r="U49" s="1132">
        <f t="shared" si="4"/>
        <v>20</v>
      </c>
      <c r="V49" s="1663"/>
      <c r="X49" s="1123" t="s">
        <v>5648</v>
      </c>
      <c r="Y49" s="1125" t="s">
        <v>5410</v>
      </c>
      <c r="Z49" s="1124" t="s">
        <v>5536</v>
      </c>
      <c r="AA49" s="15"/>
      <c r="AB49" s="1123" t="s">
        <v>5649</v>
      </c>
      <c r="AC49" s="1125" t="s">
        <v>5410</v>
      </c>
      <c r="AD49" s="1124" t="s">
        <v>5440</v>
      </c>
      <c r="AE49" s="15"/>
      <c r="AF49" s="669" t="s">
        <v>5650</v>
      </c>
      <c r="AG49" s="1107"/>
      <c r="AH49" s="1107"/>
      <c r="AI49" s="1107"/>
      <c r="AJ49" s="1107"/>
      <c r="AK49" s="1107"/>
      <c r="AL49" s="1107"/>
      <c r="AM49" s="1107"/>
      <c r="AN49" s="1108"/>
      <c r="AO49" s="1108"/>
      <c r="AP49" s="1108"/>
      <c r="AQ49" s="1108"/>
      <c r="AR49" s="1108"/>
      <c r="AS49" s="1108"/>
      <c r="AT49" s="1106"/>
    </row>
    <row r="50" spans="1:46" ht="18.75">
      <c r="A50" s="1663"/>
      <c r="B50" s="1122">
        <f>LARGE(B7:B49,1)+1</f>
        <v>42</v>
      </c>
      <c r="C50" s="1123" t="s">
        <v>5651</v>
      </c>
      <c r="D50" s="1124">
        <v>5</v>
      </c>
      <c r="E50" s="1125">
        <v>10</v>
      </c>
      <c r="F50" s="1126">
        <f t="shared" si="0"/>
        <v>50</v>
      </c>
      <c r="G50" s="1127">
        <f t="shared" si="1"/>
        <v>0.05</v>
      </c>
      <c r="H50" s="1663"/>
      <c r="I50" s="1122">
        <f>LARGE(I7:I49,1)+1</f>
        <v>94</v>
      </c>
      <c r="J50" s="1123" t="s">
        <v>5652</v>
      </c>
      <c r="K50" s="1124">
        <v>150</v>
      </c>
      <c r="L50" s="1125">
        <v>10</v>
      </c>
      <c r="M50" s="1126">
        <f t="shared" si="5"/>
        <v>1500</v>
      </c>
      <c r="N50" s="1127">
        <f t="shared" si="2"/>
        <v>1.5</v>
      </c>
      <c r="O50" s="1663"/>
      <c r="P50" s="1122">
        <f>LARGE(P7:P49,1)+1</f>
        <v>153</v>
      </c>
      <c r="Q50" s="1123" t="s">
        <v>5653</v>
      </c>
      <c r="R50" s="1124">
        <v>300</v>
      </c>
      <c r="S50" s="1125">
        <v>10</v>
      </c>
      <c r="T50" s="1126">
        <f t="shared" si="6"/>
        <v>3000</v>
      </c>
      <c r="U50" s="1127">
        <f t="shared" si="4"/>
        <v>3</v>
      </c>
      <c r="V50" s="1663"/>
      <c r="X50" s="1123" t="s">
        <v>5654</v>
      </c>
      <c r="Y50" s="1125" t="s">
        <v>5415</v>
      </c>
      <c r="Z50" s="1124" t="s">
        <v>5479</v>
      </c>
      <c r="AA50" s="15"/>
      <c r="AB50" s="1123" t="s">
        <v>5655</v>
      </c>
      <c r="AC50" s="1125">
        <v>1</v>
      </c>
      <c r="AD50" s="1124" t="s">
        <v>5562</v>
      </c>
      <c r="AE50" s="15"/>
      <c r="AF50" s="669"/>
      <c r="AG50" s="1107"/>
      <c r="AH50" s="1107"/>
      <c r="AI50" s="1107"/>
      <c r="AJ50" s="1107"/>
      <c r="AK50" s="1107"/>
      <c r="AL50" s="1107"/>
      <c r="AM50" s="1107"/>
      <c r="AN50" s="1108"/>
      <c r="AO50" s="1108"/>
      <c r="AP50" s="1108"/>
      <c r="AQ50" s="1108"/>
      <c r="AR50" s="1108"/>
      <c r="AS50" s="1108"/>
      <c r="AT50" s="1106"/>
    </row>
    <row r="51" spans="1:46" ht="18.75">
      <c r="A51" s="1663"/>
      <c r="B51" s="1122">
        <f>LARGE(B7:B50,1)+1</f>
        <v>43</v>
      </c>
      <c r="C51" s="1123" t="s">
        <v>5656</v>
      </c>
      <c r="D51" s="1124">
        <v>10</v>
      </c>
      <c r="E51" s="1125">
        <v>10</v>
      </c>
      <c r="F51" s="1126">
        <f t="shared" si="0"/>
        <v>100</v>
      </c>
      <c r="G51" s="1127">
        <f t="shared" si="1"/>
        <v>0.1</v>
      </c>
      <c r="H51" s="1663"/>
      <c r="I51" s="1122">
        <f>LARGE(I7:I50,1)+1</f>
        <v>95</v>
      </c>
      <c r="J51" s="1123" t="s">
        <v>5657</v>
      </c>
      <c r="K51" s="1124">
        <v>200</v>
      </c>
      <c r="L51" s="1125">
        <v>10</v>
      </c>
      <c r="M51" s="1126">
        <f t="shared" si="5"/>
        <v>2000</v>
      </c>
      <c r="N51" s="1127">
        <f t="shared" si="2"/>
        <v>2</v>
      </c>
      <c r="O51" s="1663"/>
      <c r="P51" s="1122">
        <f>LARGE(P7:P50,1)+1</f>
        <v>154</v>
      </c>
      <c r="Q51" s="1123" t="s">
        <v>5658</v>
      </c>
      <c r="R51" s="1124">
        <v>900</v>
      </c>
      <c r="S51" s="1125">
        <v>10</v>
      </c>
      <c r="T51" s="1126">
        <f t="shared" si="6"/>
        <v>9000</v>
      </c>
      <c r="U51" s="1127">
        <f t="shared" si="4"/>
        <v>9</v>
      </c>
      <c r="V51" s="1663"/>
      <c r="X51" s="1123" t="s">
        <v>5659</v>
      </c>
      <c r="Y51" s="1125" t="s">
        <v>5467</v>
      </c>
      <c r="Z51" s="1124" t="s">
        <v>5536</v>
      </c>
      <c r="AA51" s="15"/>
      <c r="AB51" s="1123" t="s">
        <v>5660</v>
      </c>
      <c r="AC51" s="1125" t="s">
        <v>5460</v>
      </c>
      <c r="AD51" s="1124" t="s">
        <v>5661</v>
      </c>
      <c r="AE51" s="15"/>
      <c r="AF51" s="669" t="s">
        <v>5662</v>
      </c>
      <c r="AG51" s="1107"/>
      <c r="AH51" s="1107"/>
      <c r="AI51" s="1107"/>
      <c r="AJ51" s="1107"/>
      <c r="AK51" s="1107"/>
      <c r="AL51" s="1107"/>
      <c r="AM51" s="1107"/>
      <c r="AN51" s="1108"/>
      <c r="AO51" s="1108"/>
      <c r="AP51" s="1108"/>
      <c r="AQ51" s="1108"/>
      <c r="AR51" s="1108"/>
      <c r="AS51" s="1108"/>
      <c r="AT51" s="1106"/>
    </row>
    <row r="52" spans="1:46" ht="20.25">
      <c r="A52" s="1663"/>
      <c r="B52" s="1122"/>
      <c r="C52" s="1130" t="s">
        <v>28</v>
      </c>
      <c r="D52" s="1124">
        <v>0</v>
      </c>
      <c r="E52" s="1125"/>
      <c r="F52" s="1126">
        <f t="shared" si="0"/>
        <v>0</v>
      </c>
      <c r="G52" s="1127">
        <f t="shared" si="1"/>
        <v>0</v>
      </c>
      <c r="H52" s="1663"/>
      <c r="I52" s="1122">
        <f>LARGE(I7:I51,1)+1</f>
        <v>96</v>
      </c>
      <c r="J52" s="1123" t="s">
        <v>5663</v>
      </c>
      <c r="K52" s="1124">
        <v>140</v>
      </c>
      <c r="L52" s="1125">
        <v>10</v>
      </c>
      <c r="M52" s="1126">
        <f t="shared" si="5"/>
        <v>1400</v>
      </c>
      <c r="N52" s="1127">
        <f t="shared" si="2"/>
        <v>1.4</v>
      </c>
      <c r="O52" s="1663"/>
      <c r="P52" s="1122">
        <f>LARGE(P7:P51,1)+1</f>
        <v>155</v>
      </c>
      <c r="Q52" s="1123" t="s">
        <v>5664</v>
      </c>
      <c r="R52" s="1124">
        <v>3500</v>
      </c>
      <c r="S52" s="1125">
        <v>10</v>
      </c>
      <c r="T52" s="1126">
        <f t="shared" si="6"/>
        <v>35000</v>
      </c>
      <c r="U52" s="1132">
        <f t="shared" si="4"/>
        <v>35</v>
      </c>
      <c r="V52" s="1663"/>
      <c r="X52" s="1123" t="s">
        <v>5665</v>
      </c>
      <c r="Y52" s="1125">
        <v>1</v>
      </c>
      <c r="Z52" s="1124" t="s">
        <v>5666</v>
      </c>
      <c r="AA52" s="15"/>
      <c r="AB52" s="1123" t="s">
        <v>5667</v>
      </c>
      <c r="AC52" s="1125" t="s">
        <v>5384</v>
      </c>
      <c r="AD52" s="1124" t="s">
        <v>5392</v>
      </c>
      <c r="AE52" s="15"/>
      <c r="AF52" s="669"/>
      <c r="AG52" s="1107"/>
      <c r="AH52" s="1107"/>
      <c r="AI52" s="1107"/>
      <c r="AJ52" s="1107"/>
      <c r="AK52" s="1107"/>
      <c r="AL52" s="1107"/>
      <c r="AM52" s="1107"/>
      <c r="AN52" s="1108"/>
      <c r="AO52" s="1108"/>
      <c r="AP52" s="1108"/>
      <c r="AQ52" s="1108"/>
      <c r="AR52" s="1108"/>
      <c r="AS52" s="1108"/>
      <c r="AT52" s="1106"/>
    </row>
    <row r="53" spans="1:46" ht="18.75">
      <c r="A53" s="1663"/>
      <c r="B53" s="1122">
        <f>LARGE(B7:B52,1)+1</f>
        <v>44</v>
      </c>
      <c r="C53" s="1123" t="s">
        <v>5668</v>
      </c>
      <c r="D53" s="1124">
        <v>600</v>
      </c>
      <c r="E53" s="1125">
        <v>10</v>
      </c>
      <c r="F53" s="1126">
        <f t="shared" si="0"/>
        <v>6000</v>
      </c>
      <c r="G53" s="1127">
        <f t="shared" si="1"/>
        <v>6</v>
      </c>
      <c r="H53" s="1663"/>
      <c r="I53" s="1122">
        <f>LARGE(I7:I52,1)+1</f>
        <v>97</v>
      </c>
      <c r="J53" s="1123" t="s">
        <v>5669</v>
      </c>
      <c r="K53" s="1124">
        <v>100</v>
      </c>
      <c r="L53" s="1125">
        <v>10</v>
      </c>
      <c r="M53" s="1126">
        <f t="shared" si="5"/>
        <v>1000</v>
      </c>
      <c r="N53" s="1127">
        <f t="shared" si="2"/>
        <v>1</v>
      </c>
      <c r="O53" s="1663"/>
      <c r="P53" s="1122">
        <f>LARGE(P7:P52,1)+1</f>
        <v>156</v>
      </c>
      <c r="Q53" s="1123" t="s">
        <v>5670</v>
      </c>
      <c r="R53" s="1124">
        <v>1200</v>
      </c>
      <c r="S53" s="1125">
        <v>10</v>
      </c>
      <c r="T53" s="1126">
        <f t="shared" si="6"/>
        <v>12000</v>
      </c>
      <c r="U53" s="1132">
        <f t="shared" si="4"/>
        <v>12</v>
      </c>
      <c r="V53" s="1663"/>
      <c r="X53" s="1123" t="s">
        <v>5671</v>
      </c>
      <c r="Y53" s="1125">
        <v>1</v>
      </c>
      <c r="Z53" s="1124" t="s">
        <v>5672</v>
      </c>
      <c r="AA53" s="15"/>
      <c r="AB53" s="1123" t="s">
        <v>5673</v>
      </c>
      <c r="AC53" s="1125" t="s">
        <v>5410</v>
      </c>
      <c r="AD53" s="1124" t="s">
        <v>5562</v>
      </c>
      <c r="AE53" s="15"/>
      <c r="AF53" s="1107"/>
      <c r="AG53" s="669" t="s">
        <v>5674</v>
      </c>
      <c r="AH53" s="1107"/>
      <c r="AI53" s="1107"/>
      <c r="AJ53" s="1107"/>
      <c r="AK53" s="1107"/>
      <c r="AL53" s="1107"/>
      <c r="AM53" s="1107"/>
      <c r="AN53" s="1108"/>
      <c r="AO53" s="1108"/>
      <c r="AP53" s="1108"/>
      <c r="AQ53" s="1108"/>
      <c r="AR53" s="1108"/>
      <c r="AS53" s="1108"/>
      <c r="AT53" s="1106"/>
    </row>
    <row r="54" spans="1:46" ht="20.25">
      <c r="A54" s="1663"/>
      <c r="B54" s="1122"/>
      <c r="C54" s="1109" t="s">
        <v>43</v>
      </c>
      <c r="D54" s="1124">
        <v>0</v>
      </c>
      <c r="E54" s="1125"/>
      <c r="F54" s="1126">
        <f t="shared" si="0"/>
        <v>0</v>
      </c>
      <c r="G54" s="1127">
        <f t="shared" si="1"/>
        <v>0</v>
      </c>
      <c r="H54" s="1663"/>
      <c r="I54" s="1122">
        <f>LARGE(I7:I53,1)+1</f>
        <v>98</v>
      </c>
      <c r="J54" s="1123" t="s">
        <v>5675</v>
      </c>
      <c r="K54" s="1124">
        <v>150</v>
      </c>
      <c r="L54" s="1125">
        <v>10</v>
      </c>
      <c r="M54" s="1126">
        <f t="shared" si="5"/>
        <v>1500</v>
      </c>
      <c r="N54" s="1127">
        <f t="shared" si="2"/>
        <v>1.5</v>
      </c>
      <c r="O54" s="1663"/>
      <c r="P54" s="1122">
        <f>LARGE(P7:P53,1)+1</f>
        <v>157</v>
      </c>
      <c r="Q54" s="1123" t="s">
        <v>5676</v>
      </c>
      <c r="R54" s="1124">
        <v>3100</v>
      </c>
      <c r="S54" s="1125">
        <v>10</v>
      </c>
      <c r="T54" s="1126">
        <f t="shared" si="6"/>
        <v>31000</v>
      </c>
      <c r="U54" s="1132">
        <f t="shared" si="4"/>
        <v>31</v>
      </c>
      <c r="V54" s="1663"/>
      <c r="X54" s="1123" t="s">
        <v>5677</v>
      </c>
      <c r="Y54" s="1125" t="s">
        <v>5678</v>
      </c>
      <c r="Z54" s="1124" t="s">
        <v>5679</v>
      </c>
      <c r="AA54" s="15"/>
      <c r="AB54" s="1123" t="s">
        <v>5680</v>
      </c>
      <c r="AC54" s="1125" t="s">
        <v>5460</v>
      </c>
      <c r="AD54" s="1124" t="s">
        <v>5681</v>
      </c>
      <c r="AE54" s="15"/>
      <c r="AF54" s="1107"/>
      <c r="AG54" s="669" t="s">
        <v>5682</v>
      </c>
      <c r="AH54" s="1107"/>
      <c r="AI54" s="1107"/>
      <c r="AJ54" s="1107"/>
      <c r="AK54" s="1107"/>
      <c r="AL54" s="1107"/>
      <c r="AM54" s="1107"/>
      <c r="AN54" s="1108"/>
      <c r="AO54" s="1108"/>
      <c r="AP54" s="1108"/>
      <c r="AQ54" s="1108"/>
      <c r="AR54" s="1108"/>
      <c r="AS54" s="1108"/>
      <c r="AT54" s="1106"/>
    </row>
    <row r="55" spans="1:46" ht="18.75">
      <c r="A55" s="1663"/>
      <c r="B55" s="1122">
        <f>LARGE(B7:B54,1)+1</f>
        <v>45</v>
      </c>
      <c r="C55" s="1123" t="s">
        <v>5683</v>
      </c>
      <c r="D55" s="1124">
        <v>200</v>
      </c>
      <c r="E55" s="1125">
        <v>10</v>
      </c>
      <c r="F55" s="1126">
        <f t="shared" si="0"/>
        <v>2000</v>
      </c>
      <c r="G55" s="1127">
        <f t="shared" si="1"/>
        <v>2</v>
      </c>
      <c r="H55" s="1663"/>
      <c r="I55" s="1122">
        <f>LARGE(I7:I54,1)+1</f>
        <v>99</v>
      </c>
      <c r="J55" s="1123" t="s">
        <v>5684</v>
      </c>
      <c r="K55" s="1124">
        <v>100</v>
      </c>
      <c r="L55" s="1125">
        <v>10</v>
      </c>
      <c r="M55" s="1126">
        <f t="shared" si="5"/>
        <v>1000</v>
      </c>
      <c r="N55" s="1127">
        <f t="shared" si="2"/>
        <v>1</v>
      </c>
      <c r="O55" s="1663"/>
      <c r="P55" s="1122">
        <f>LARGE(P7:P54,1)+1</f>
        <v>158</v>
      </c>
      <c r="Q55" s="1123" t="s">
        <v>5685</v>
      </c>
      <c r="R55" s="1124">
        <v>2650</v>
      </c>
      <c r="S55" s="1125">
        <v>10</v>
      </c>
      <c r="T55" s="1126">
        <f t="shared" si="6"/>
        <v>26500</v>
      </c>
      <c r="U55" s="1132">
        <f t="shared" si="4"/>
        <v>26.5</v>
      </c>
      <c r="V55" s="1663"/>
      <c r="X55" s="1123" t="s">
        <v>5686</v>
      </c>
      <c r="Y55" s="1125" t="s">
        <v>5410</v>
      </c>
      <c r="Z55" s="1124" t="s">
        <v>5541</v>
      </c>
      <c r="AA55" s="15"/>
      <c r="AB55" s="1123" t="s">
        <v>5663</v>
      </c>
      <c r="AC55" s="1125" t="s">
        <v>5384</v>
      </c>
      <c r="AD55" s="1124" t="s">
        <v>5531</v>
      </c>
      <c r="AE55" s="15"/>
      <c r="AF55" s="1107"/>
      <c r="AG55" s="669"/>
      <c r="AH55" s="1107"/>
      <c r="AI55" s="1107"/>
      <c r="AJ55" s="1107"/>
      <c r="AK55" s="1107"/>
      <c r="AL55" s="1107"/>
      <c r="AM55" s="1107"/>
      <c r="AN55" s="1108"/>
      <c r="AO55" s="1108"/>
      <c r="AP55" s="1108"/>
      <c r="AQ55" s="1108"/>
      <c r="AR55" s="1108"/>
      <c r="AS55" s="1108"/>
      <c r="AT55" s="1106"/>
    </row>
    <row r="56" spans="1:46" ht="18.75">
      <c r="A56" s="1663"/>
      <c r="B56" s="1122">
        <f>LARGE(B7:B55,1)+1</f>
        <v>46</v>
      </c>
      <c r="C56" s="1123" t="s">
        <v>5687</v>
      </c>
      <c r="D56" s="1124">
        <v>25</v>
      </c>
      <c r="E56" s="1125">
        <v>10</v>
      </c>
      <c r="F56" s="1126">
        <f t="shared" si="0"/>
        <v>250</v>
      </c>
      <c r="G56" s="1127">
        <f t="shared" si="1"/>
        <v>0.25</v>
      </c>
      <c r="H56" s="1663"/>
      <c r="I56" s="1122">
        <f>LARGE(I7:I55,1)+1</f>
        <v>100</v>
      </c>
      <c r="J56" s="1123" t="s">
        <v>5688</v>
      </c>
      <c r="K56" s="1124">
        <v>200</v>
      </c>
      <c r="L56" s="1125">
        <v>10</v>
      </c>
      <c r="M56" s="1126">
        <f t="shared" si="5"/>
        <v>2000</v>
      </c>
      <c r="N56" s="1127">
        <f t="shared" si="2"/>
        <v>2</v>
      </c>
      <c r="O56" s="1663"/>
      <c r="P56" s="1122">
        <f>LARGE(P7:P55,1)+1</f>
        <v>159</v>
      </c>
      <c r="Q56" s="1123" t="s">
        <v>5689</v>
      </c>
      <c r="R56" s="1124">
        <v>750</v>
      </c>
      <c r="S56" s="1125">
        <v>10</v>
      </c>
      <c r="T56" s="1126">
        <f t="shared" si="6"/>
        <v>7500</v>
      </c>
      <c r="U56" s="1127">
        <f t="shared" si="4"/>
        <v>7.5</v>
      </c>
      <c r="V56" s="1663"/>
      <c r="X56" s="1123" t="s">
        <v>5690</v>
      </c>
      <c r="Y56" s="1125" t="s">
        <v>5577</v>
      </c>
      <c r="Z56" s="1124" t="s">
        <v>5575</v>
      </c>
      <c r="AA56" s="15"/>
      <c r="AB56" s="1123" t="s">
        <v>5691</v>
      </c>
      <c r="AC56" s="1125">
        <v>1</v>
      </c>
      <c r="AD56" s="1124" t="s">
        <v>5468</v>
      </c>
      <c r="AE56" s="15"/>
      <c r="AF56" s="1107"/>
      <c r="AG56" s="669" t="s">
        <v>5692</v>
      </c>
      <c r="AH56" s="1107"/>
      <c r="AI56" s="1107"/>
      <c r="AJ56" s="1107"/>
      <c r="AK56" s="1107"/>
      <c r="AL56" s="1107"/>
      <c r="AM56" s="1107"/>
      <c r="AN56" s="1108"/>
      <c r="AO56" s="1108"/>
      <c r="AP56" s="1108"/>
      <c r="AQ56" s="1108"/>
      <c r="AR56" s="1108"/>
      <c r="AS56" s="1108"/>
      <c r="AT56" s="1106"/>
    </row>
    <row r="57" spans="1:46" ht="18.75">
      <c r="A57" s="1663"/>
      <c r="B57" s="1122">
        <f>LARGE(B7:B56,1)+1</f>
        <v>47</v>
      </c>
      <c r="C57" s="1123" t="s">
        <v>5693</v>
      </c>
      <c r="D57" s="1124">
        <v>18</v>
      </c>
      <c r="E57" s="1125">
        <v>10</v>
      </c>
      <c r="F57" s="1126">
        <f t="shared" si="0"/>
        <v>180</v>
      </c>
      <c r="G57" s="1127">
        <f t="shared" si="1"/>
        <v>0.18</v>
      </c>
      <c r="H57" s="1663"/>
      <c r="I57" s="1122">
        <f>LARGE(I7:I56,1)+1</f>
        <v>101</v>
      </c>
      <c r="J57" s="1123" t="s">
        <v>5694</v>
      </c>
      <c r="K57" s="1124">
        <v>120</v>
      </c>
      <c r="L57" s="1125">
        <v>10</v>
      </c>
      <c r="M57" s="1126">
        <f t="shared" si="5"/>
        <v>1200</v>
      </c>
      <c r="N57" s="1127">
        <f t="shared" si="2"/>
        <v>1.2</v>
      </c>
      <c r="O57" s="1663"/>
      <c r="P57" s="1122">
        <f>LARGE(P7:P56,1)+1</f>
        <v>160</v>
      </c>
      <c r="Q57" s="1123" t="s">
        <v>5695</v>
      </c>
      <c r="R57" s="1124">
        <v>350</v>
      </c>
      <c r="S57" s="1125">
        <v>10</v>
      </c>
      <c r="T57" s="1126">
        <f t="shared" si="6"/>
        <v>3500</v>
      </c>
      <c r="U57" s="1127">
        <f t="shared" si="4"/>
        <v>3.5</v>
      </c>
      <c r="V57" s="1663"/>
      <c r="X57" s="1123" t="s">
        <v>5696</v>
      </c>
      <c r="Y57" s="1125" t="s">
        <v>5410</v>
      </c>
      <c r="Z57" s="1124" t="s">
        <v>5697</v>
      </c>
      <c r="AA57" s="15"/>
      <c r="AB57" s="1123" t="s">
        <v>5698</v>
      </c>
      <c r="AC57" s="1125" t="s">
        <v>5410</v>
      </c>
      <c r="AD57" s="1124" t="s">
        <v>5536</v>
      </c>
      <c r="AE57" s="15"/>
      <c r="AF57" s="1107"/>
      <c r="AG57" s="669"/>
      <c r="AH57" s="1107"/>
      <c r="AI57" s="1107"/>
      <c r="AJ57" s="1107"/>
      <c r="AK57" s="1107"/>
      <c r="AL57" s="1107"/>
      <c r="AM57" s="1107"/>
      <c r="AN57" s="1108"/>
      <c r="AO57" s="1108"/>
      <c r="AP57" s="1108"/>
      <c r="AQ57" s="1108"/>
      <c r="AR57" s="1108"/>
      <c r="AS57" s="1108"/>
      <c r="AT57" s="1106"/>
    </row>
    <row r="58" spans="1:46" ht="18.75">
      <c r="A58" s="1663"/>
      <c r="B58" s="1122">
        <f>LARGE(B7:B57,1)+1</f>
        <v>48</v>
      </c>
      <c r="C58" s="1123" t="s">
        <v>5699</v>
      </c>
      <c r="D58" s="1124">
        <v>10</v>
      </c>
      <c r="E58" s="1125">
        <v>10</v>
      </c>
      <c r="F58" s="1126">
        <f t="shared" si="0"/>
        <v>100</v>
      </c>
      <c r="G58" s="1127">
        <f t="shared" si="1"/>
        <v>0.1</v>
      </c>
      <c r="H58" s="1663"/>
      <c r="I58" s="1122">
        <f>LARGE(I7:I57,1)+1</f>
        <v>102</v>
      </c>
      <c r="J58" s="1123" t="s">
        <v>5700</v>
      </c>
      <c r="K58" s="1124">
        <v>80</v>
      </c>
      <c r="L58" s="1125">
        <v>10</v>
      </c>
      <c r="M58" s="1126">
        <f t="shared" si="5"/>
        <v>800</v>
      </c>
      <c r="N58" s="1127">
        <f t="shared" si="2"/>
        <v>0.8</v>
      </c>
      <c r="O58" s="1663"/>
      <c r="P58" s="1122">
        <f>LARGE(P7:P57,1)+1</f>
        <v>161</v>
      </c>
      <c r="Q58" s="1123" t="s">
        <v>5701</v>
      </c>
      <c r="R58" s="1124">
        <v>6200</v>
      </c>
      <c r="S58" s="1125">
        <v>10</v>
      </c>
      <c r="T58" s="1126">
        <f t="shared" si="6"/>
        <v>62000</v>
      </c>
      <c r="U58" s="1132">
        <f t="shared" si="4"/>
        <v>62</v>
      </c>
      <c r="V58" s="1663"/>
      <c r="X58" s="1123" t="s">
        <v>5702</v>
      </c>
      <c r="Y58" s="1125" t="s">
        <v>5410</v>
      </c>
      <c r="Z58" s="1124" t="s">
        <v>5490</v>
      </c>
      <c r="AA58" s="15"/>
      <c r="AB58" s="1123" t="s">
        <v>5703</v>
      </c>
      <c r="AC58" s="1125" t="s">
        <v>5704</v>
      </c>
      <c r="AD58" s="1137" t="s">
        <v>5705</v>
      </c>
      <c r="AE58" s="15"/>
      <c r="AF58" s="1107"/>
      <c r="AG58" s="669" t="s">
        <v>5706</v>
      </c>
      <c r="AH58" s="1107"/>
      <c r="AI58" s="1107"/>
      <c r="AJ58" s="1107"/>
      <c r="AK58" s="1107"/>
      <c r="AL58" s="1107"/>
      <c r="AM58" s="1107"/>
      <c r="AN58" s="1108"/>
      <c r="AO58" s="1108"/>
      <c r="AP58" s="1108"/>
      <c r="AQ58" s="1108"/>
      <c r="AR58" s="1108"/>
      <c r="AS58" s="1108"/>
      <c r="AT58" s="1106"/>
    </row>
    <row r="59" spans="1:46" ht="18.75">
      <c r="A59" s="1663"/>
      <c r="B59" s="1122">
        <f>LARGE(B7:B58,1)+1</f>
        <v>49</v>
      </c>
      <c r="C59" s="1123" t="s">
        <v>5707</v>
      </c>
      <c r="D59" s="1124">
        <v>35</v>
      </c>
      <c r="E59" s="1125">
        <v>10</v>
      </c>
      <c r="F59" s="1126">
        <f t="shared" si="0"/>
        <v>350</v>
      </c>
      <c r="G59" s="1127">
        <f t="shared" si="1"/>
        <v>0.35</v>
      </c>
      <c r="H59" s="1663"/>
      <c r="I59" s="1122">
        <f>LARGE(I7:I58,1)+1</f>
        <v>103</v>
      </c>
      <c r="J59" s="1123" t="s">
        <v>5708</v>
      </c>
      <c r="K59" s="1124">
        <v>225</v>
      </c>
      <c r="L59" s="1125">
        <v>10</v>
      </c>
      <c r="M59" s="1126">
        <f t="shared" si="5"/>
        <v>2250</v>
      </c>
      <c r="N59" s="1127">
        <f t="shared" si="2"/>
        <v>2.25</v>
      </c>
      <c r="O59" s="1663"/>
      <c r="P59" s="1122"/>
      <c r="Q59" s="1123"/>
      <c r="R59" s="1124"/>
      <c r="S59" s="1125"/>
      <c r="T59" s="1126"/>
      <c r="U59" s="1132"/>
      <c r="V59" s="1663"/>
      <c r="X59" s="1123" t="s">
        <v>5709</v>
      </c>
      <c r="Y59" s="1125" t="s">
        <v>5710</v>
      </c>
      <c r="Z59" s="1124" t="s">
        <v>5468</v>
      </c>
      <c r="AA59" s="15"/>
      <c r="AB59" s="1123" t="s">
        <v>5711</v>
      </c>
      <c r="AC59" s="1125" t="s">
        <v>5401</v>
      </c>
      <c r="AD59" s="1124" t="s">
        <v>5392</v>
      </c>
      <c r="AE59" s="15"/>
      <c r="AF59" s="1107"/>
      <c r="AG59" s="669"/>
      <c r="AH59" s="1107"/>
      <c r="AI59" s="1107"/>
      <c r="AJ59" s="1107"/>
      <c r="AK59" s="1107"/>
      <c r="AL59" s="1107"/>
      <c r="AM59" s="1107"/>
      <c r="AN59" s="1108"/>
      <c r="AO59" s="1108"/>
      <c r="AP59" s="1108"/>
      <c r="AQ59" s="1108"/>
      <c r="AR59" s="1108"/>
      <c r="AS59" s="1108"/>
      <c r="AT59" s="1106"/>
    </row>
    <row r="60" spans="1:46" ht="20.25">
      <c r="A60" s="1663"/>
      <c r="B60" s="1122"/>
      <c r="C60" s="1130" t="s">
        <v>29</v>
      </c>
      <c r="D60" s="1124">
        <v>0</v>
      </c>
      <c r="E60" s="1125"/>
      <c r="F60" s="1126">
        <f t="shared" si="0"/>
        <v>0</v>
      </c>
      <c r="G60" s="1127">
        <f t="shared" si="1"/>
        <v>0</v>
      </c>
      <c r="H60" s="1663"/>
      <c r="I60" s="1122">
        <f>LARGE(I7:I59,1)+1</f>
        <v>104</v>
      </c>
      <c r="J60" s="1123" t="s">
        <v>5712</v>
      </c>
      <c r="K60" s="1124">
        <v>225</v>
      </c>
      <c r="L60" s="1125">
        <v>10</v>
      </c>
      <c r="M60" s="1126">
        <f t="shared" si="5"/>
        <v>2250</v>
      </c>
      <c r="N60" s="1127">
        <f t="shared" si="2"/>
        <v>2.25</v>
      </c>
      <c r="O60" s="1663"/>
      <c r="P60" s="1122"/>
      <c r="Q60" s="1123"/>
      <c r="R60" s="1124"/>
      <c r="S60" s="1125"/>
      <c r="T60" s="1126"/>
      <c r="U60" s="1132"/>
      <c r="V60" s="1663"/>
      <c r="X60" s="1123" t="s">
        <v>5713</v>
      </c>
      <c r="Y60" s="1125" t="s">
        <v>5460</v>
      </c>
      <c r="Z60" s="1124" t="s">
        <v>5385</v>
      </c>
      <c r="AA60" s="15"/>
      <c r="AB60" s="1123" t="s">
        <v>5714</v>
      </c>
      <c r="AC60" s="1125" t="s">
        <v>5715</v>
      </c>
      <c r="AD60" s="1124" t="s">
        <v>5716</v>
      </c>
      <c r="AE60" s="15"/>
      <c r="AF60" s="1107"/>
      <c r="AG60" s="669" t="s">
        <v>5717</v>
      </c>
      <c r="AH60" s="1107"/>
      <c r="AI60" s="1107"/>
      <c r="AJ60" s="1107"/>
      <c r="AK60" s="1107"/>
      <c r="AL60" s="1107"/>
      <c r="AM60" s="1107"/>
      <c r="AN60" s="1108"/>
      <c r="AO60" s="1108"/>
      <c r="AP60" s="1108"/>
      <c r="AQ60" s="1108"/>
      <c r="AR60" s="1108"/>
      <c r="AS60" s="1108"/>
      <c r="AT60" s="1106"/>
    </row>
    <row r="61" spans="1:46" ht="18.75">
      <c r="A61" s="1663"/>
      <c r="B61" s="1122">
        <f>LARGE(B7:B60,1)+1</f>
        <v>50</v>
      </c>
      <c r="C61" s="1123" t="s">
        <v>5718</v>
      </c>
      <c r="D61" s="1124">
        <v>3</v>
      </c>
      <c r="E61" s="1125">
        <v>10</v>
      </c>
      <c r="F61" s="1126">
        <f t="shared" si="0"/>
        <v>30</v>
      </c>
      <c r="G61" s="1127">
        <f t="shared" si="1"/>
        <v>0.03</v>
      </c>
      <c r="H61" s="1663"/>
      <c r="I61" s="1122">
        <f>LARGE(I7:I60,1)+1</f>
        <v>105</v>
      </c>
      <c r="J61" s="1123" t="s">
        <v>5719</v>
      </c>
      <c r="K61" s="1124">
        <v>750</v>
      </c>
      <c r="L61" s="1125">
        <v>10</v>
      </c>
      <c r="M61" s="1126">
        <f t="shared" si="5"/>
        <v>7500</v>
      </c>
      <c r="N61" s="1127">
        <f t="shared" si="2"/>
        <v>7.5</v>
      </c>
      <c r="O61" s="1663"/>
      <c r="P61" s="1122"/>
      <c r="Q61" s="1123"/>
      <c r="R61" s="1124"/>
      <c r="S61" s="1125"/>
      <c r="T61" s="1126"/>
      <c r="U61" s="1132"/>
      <c r="V61" s="1663"/>
      <c r="X61" s="1123" t="s">
        <v>5720</v>
      </c>
      <c r="Y61" s="1125" t="s">
        <v>5410</v>
      </c>
      <c r="Z61" s="1124" t="s">
        <v>5411</v>
      </c>
      <c r="AA61" s="15"/>
      <c r="AB61" s="1123" t="s">
        <v>5721</v>
      </c>
      <c r="AC61" s="1125">
        <v>1</v>
      </c>
      <c r="AD61" s="1124" t="s">
        <v>5440</v>
      </c>
      <c r="AE61" s="15"/>
      <c r="AF61" s="1107"/>
      <c r="AG61" s="669"/>
      <c r="AH61" s="1107"/>
      <c r="AI61" s="1107"/>
      <c r="AJ61" s="1107"/>
      <c r="AK61" s="1107"/>
      <c r="AL61" s="1107"/>
      <c r="AM61" s="1107"/>
      <c r="AN61" s="1108"/>
      <c r="AO61" s="1108"/>
      <c r="AP61" s="1108"/>
      <c r="AQ61" s="1108"/>
      <c r="AR61" s="1108"/>
      <c r="AS61" s="1108"/>
      <c r="AT61" s="1106"/>
    </row>
    <row r="62" spans="1:46" ht="18.75">
      <c r="A62" s="1663"/>
      <c r="B62" s="1122">
        <f>LARGE(B7:B61,1)+1</f>
        <v>51</v>
      </c>
      <c r="C62" s="1123" t="s">
        <v>5722</v>
      </c>
      <c r="D62" s="1124">
        <v>8</v>
      </c>
      <c r="E62" s="1125">
        <v>10</v>
      </c>
      <c r="F62" s="1126">
        <f t="shared" si="0"/>
        <v>80</v>
      </c>
      <c r="G62" s="1127">
        <f t="shared" si="1"/>
        <v>0.08</v>
      </c>
      <c r="H62" s="1663"/>
      <c r="I62" s="1122">
        <f>LARGE(I7:I61,1)+1</f>
        <v>106</v>
      </c>
      <c r="J62" s="1123" t="s">
        <v>5723</v>
      </c>
      <c r="K62" s="1124">
        <v>8.6</v>
      </c>
      <c r="L62" s="1125">
        <v>10</v>
      </c>
      <c r="M62" s="1126">
        <f t="shared" si="5"/>
        <v>86</v>
      </c>
      <c r="N62" s="1127">
        <f t="shared" si="2"/>
        <v>8.5999999999999993E-2</v>
      </c>
      <c r="O62" s="1663"/>
      <c r="P62" s="1122"/>
      <c r="Q62" s="1123"/>
      <c r="R62" s="1124"/>
      <c r="S62" s="1125"/>
      <c r="T62" s="1126"/>
      <c r="U62" s="1132"/>
      <c r="V62" s="1663"/>
      <c r="X62" s="1123" t="s">
        <v>5724</v>
      </c>
      <c r="Y62" s="1125" t="s">
        <v>5391</v>
      </c>
      <c r="Z62" s="1124" t="s">
        <v>5468</v>
      </c>
      <c r="AA62" s="15"/>
      <c r="AB62" s="1123" t="s">
        <v>5725</v>
      </c>
      <c r="AC62" s="1125" t="s">
        <v>5384</v>
      </c>
      <c r="AD62" s="1124" t="s">
        <v>5726</v>
      </c>
      <c r="AE62" s="15"/>
      <c r="AF62" s="1107"/>
      <c r="AG62" s="669" t="s">
        <v>5727</v>
      </c>
      <c r="AH62" s="1107"/>
      <c r="AI62" s="1107"/>
      <c r="AJ62" s="1107"/>
      <c r="AK62" s="1107"/>
      <c r="AL62" s="1107"/>
      <c r="AM62" s="1107"/>
      <c r="AN62" s="1108"/>
      <c r="AO62" s="1108"/>
      <c r="AP62" s="1108"/>
      <c r="AQ62" s="1108"/>
      <c r="AR62" s="1108"/>
      <c r="AS62" s="1108"/>
      <c r="AT62" s="1106"/>
    </row>
    <row r="63" spans="1:46" ht="18.75">
      <c r="A63" s="1663"/>
      <c r="B63" s="1122">
        <f>LARGE(B7:B62,1)+1</f>
        <v>52</v>
      </c>
      <c r="C63" s="1123" t="s">
        <v>5728</v>
      </c>
      <c r="D63" s="1124">
        <v>100</v>
      </c>
      <c r="E63" s="1125">
        <v>10</v>
      </c>
      <c r="F63" s="1126">
        <f t="shared" si="0"/>
        <v>1000</v>
      </c>
      <c r="G63" s="1127">
        <f t="shared" si="1"/>
        <v>1</v>
      </c>
      <c r="H63" s="1663"/>
      <c r="I63" s="1122">
        <f>LARGE(I7:I62,1)+1</f>
        <v>107</v>
      </c>
      <c r="J63" s="1123" t="s">
        <v>5729</v>
      </c>
      <c r="K63" s="1124">
        <v>11.5</v>
      </c>
      <c r="L63" s="1125">
        <v>10</v>
      </c>
      <c r="M63" s="1126">
        <f t="shared" si="5"/>
        <v>115</v>
      </c>
      <c r="N63" s="1127">
        <f t="shared" si="2"/>
        <v>0.115</v>
      </c>
      <c r="O63" s="1663"/>
      <c r="P63" s="1122"/>
      <c r="Q63" s="1123"/>
      <c r="R63" s="1124"/>
      <c r="S63" s="1125"/>
      <c r="T63" s="1126"/>
      <c r="U63" s="1132"/>
      <c r="V63" s="1663"/>
      <c r="X63" s="1123" t="s">
        <v>5730</v>
      </c>
      <c r="Y63" s="1125">
        <v>1</v>
      </c>
      <c r="Z63" s="1124" t="s">
        <v>5661</v>
      </c>
      <c r="AA63" s="15"/>
      <c r="AB63" s="1123" t="s">
        <v>5731</v>
      </c>
      <c r="AC63" s="1125">
        <v>1</v>
      </c>
      <c r="AD63" s="1124" t="s">
        <v>5732</v>
      </c>
      <c r="AE63" s="15"/>
      <c r="AF63" s="1107"/>
      <c r="AG63" s="669"/>
      <c r="AH63" s="1107"/>
      <c r="AI63" s="1107"/>
      <c r="AJ63" s="1107"/>
      <c r="AK63" s="1107"/>
      <c r="AL63" s="1107"/>
      <c r="AM63" s="1107"/>
      <c r="AN63" s="1108"/>
      <c r="AO63" s="1108"/>
      <c r="AP63" s="1108"/>
      <c r="AQ63" s="1108"/>
      <c r="AR63" s="1108"/>
      <c r="AS63" s="1108"/>
      <c r="AT63" s="1106"/>
    </row>
    <row r="64" spans="1:46" ht="18.75">
      <c r="A64" s="1663"/>
      <c r="B64" s="1122">
        <f>LARGE(B7:B63,1)+1</f>
        <v>53</v>
      </c>
      <c r="C64" s="1123" t="s">
        <v>5733</v>
      </c>
      <c r="D64" s="1124">
        <v>100</v>
      </c>
      <c r="E64" s="1125">
        <v>10</v>
      </c>
      <c r="F64" s="1126">
        <f t="shared" si="0"/>
        <v>1000</v>
      </c>
      <c r="G64" s="1127">
        <f t="shared" si="1"/>
        <v>1</v>
      </c>
      <c r="H64" s="1663"/>
      <c r="I64" s="1122">
        <f>LARGE(I7:I63,1)+1</f>
        <v>108</v>
      </c>
      <c r="J64" s="1123" t="s">
        <v>5734</v>
      </c>
      <c r="K64" s="1124">
        <v>3.75</v>
      </c>
      <c r="L64" s="1125">
        <v>10</v>
      </c>
      <c r="M64" s="1126">
        <f t="shared" si="5"/>
        <v>37.5</v>
      </c>
      <c r="N64" s="1127">
        <f t="shared" si="2"/>
        <v>3.7499999999999999E-2</v>
      </c>
      <c r="O64" s="1663"/>
      <c r="P64" s="1122"/>
      <c r="Q64" s="1123"/>
      <c r="R64" s="1124"/>
      <c r="S64" s="1125"/>
      <c r="T64" s="1126"/>
      <c r="U64" s="1132"/>
      <c r="V64" s="1663"/>
      <c r="X64" s="1123" t="s">
        <v>5735</v>
      </c>
      <c r="Y64" s="1125" t="s">
        <v>5384</v>
      </c>
      <c r="Z64" s="1124" t="s">
        <v>5442</v>
      </c>
      <c r="AA64" s="15"/>
      <c r="AB64" s="1123" t="s">
        <v>5736</v>
      </c>
      <c r="AC64" s="1125" t="s">
        <v>5549</v>
      </c>
      <c r="AD64" s="1124" t="s">
        <v>5737</v>
      </c>
      <c r="AE64" s="15"/>
      <c r="AF64" s="1107"/>
      <c r="AG64" s="669" t="s">
        <v>5738</v>
      </c>
      <c r="AH64" s="1107"/>
      <c r="AI64" s="1107"/>
      <c r="AJ64" s="1107"/>
      <c r="AK64" s="1107"/>
      <c r="AL64" s="1107"/>
      <c r="AM64" s="1107"/>
      <c r="AN64" s="1108"/>
      <c r="AO64" s="1108"/>
      <c r="AP64" s="1108"/>
      <c r="AQ64" s="1108"/>
      <c r="AR64" s="1108"/>
      <c r="AS64" s="1108"/>
      <c r="AT64" s="1106"/>
    </row>
    <row r="65" spans="1:46" ht="18.75">
      <c r="A65" s="1663"/>
      <c r="B65" s="1122">
        <f>LARGE(B7:B64,1)+1</f>
        <v>54</v>
      </c>
      <c r="C65" s="1123" t="s">
        <v>5739</v>
      </c>
      <c r="D65" s="1124">
        <v>135</v>
      </c>
      <c r="E65" s="1125">
        <v>10</v>
      </c>
      <c r="F65" s="1126">
        <f t="shared" si="0"/>
        <v>1350</v>
      </c>
      <c r="G65" s="1127">
        <f t="shared" si="1"/>
        <v>1.35</v>
      </c>
      <c r="H65" s="1663"/>
      <c r="I65" s="1122">
        <f>LARGE(I7:I64,1)+1</f>
        <v>109</v>
      </c>
      <c r="J65" s="1123" t="s">
        <v>5740</v>
      </c>
      <c r="K65" s="1124">
        <v>170</v>
      </c>
      <c r="L65" s="1125">
        <v>10</v>
      </c>
      <c r="M65" s="1126">
        <f t="shared" si="5"/>
        <v>1700</v>
      </c>
      <c r="N65" s="1127">
        <f t="shared" si="2"/>
        <v>1.7</v>
      </c>
      <c r="O65" s="1663"/>
      <c r="P65" s="1122"/>
      <c r="Q65" s="1123"/>
      <c r="R65" s="1124"/>
      <c r="S65" s="1125"/>
      <c r="T65" s="1126"/>
      <c r="U65" s="1132"/>
      <c r="V65" s="1663"/>
      <c r="X65" s="15"/>
      <c r="Y65" s="1125"/>
      <c r="Z65" s="15"/>
      <c r="AA65" s="15"/>
      <c r="AB65" s="1123" t="s">
        <v>5741</v>
      </c>
      <c r="AC65" s="1125" t="s">
        <v>5742</v>
      </c>
      <c r="AD65" s="1124" t="s">
        <v>5743</v>
      </c>
      <c r="AE65" s="15"/>
      <c r="AF65" s="1107"/>
      <c r="AG65" s="669"/>
      <c r="AH65" s="1107"/>
      <c r="AI65" s="1107"/>
      <c r="AJ65" s="1107"/>
      <c r="AK65" s="1107"/>
      <c r="AL65" s="1107"/>
      <c r="AM65" s="1107"/>
      <c r="AN65" s="1108"/>
      <c r="AO65" s="1108"/>
      <c r="AP65" s="1108"/>
      <c r="AQ65" s="1108"/>
      <c r="AR65" s="1108"/>
      <c r="AS65" s="1108"/>
      <c r="AT65" s="1106"/>
    </row>
    <row r="66" spans="1:46" ht="18.75">
      <c r="A66" s="1663"/>
      <c r="B66" s="1122">
        <f>LARGE(B7:B65,1)+1</f>
        <v>55</v>
      </c>
      <c r="C66" s="1123" t="s">
        <v>5744</v>
      </c>
      <c r="D66" s="1124">
        <v>12</v>
      </c>
      <c r="E66" s="1125">
        <v>10</v>
      </c>
      <c r="F66" s="1126">
        <f t="shared" si="0"/>
        <v>120</v>
      </c>
      <c r="G66" s="1127">
        <f t="shared" si="1"/>
        <v>0.12</v>
      </c>
      <c r="H66" s="1663"/>
      <c r="I66" s="1122">
        <f>LARGE(I7:I65,1)+1</f>
        <v>110</v>
      </c>
      <c r="J66" s="1123" t="s">
        <v>5745</v>
      </c>
      <c r="K66" s="1124">
        <v>1000</v>
      </c>
      <c r="L66" s="1125">
        <v>10</v>
      </c>
      <c r="M66" s="1126">
        <f t="shared" si="5"/>
        <v>10000</v>
      </c>
      <c r="N66" s="1132">
        <f t="shared" si="2"/>
        <v>10</v>
      </c>
      <c r="O66" s="1663"/>
      <c r="P66" s="1122"/>
      <c r="Q66" s="1123"/>
      <c r="R66" s="1124"/>
      <c r="S66" s="1125"/>
      <c r="T66" s="1126"/>
      <c r="U66" s="1132"/>
      <c r="V66" s="1663"/>
      <c r="X66" s="1143"/>
      <c r="Y66" s="1125"/>
      <c r="Z66" s="15"/>
      <c r="AA66" s="15"/>
      <c r="AB66" s="15"/>
      <c r="AC66" s="15"/>
      <c r="AD66" s="15"/>
      <c r="AE66" s="15"/>
      <c r="AF66" s="1107"/>
      <c r="AG66" s="669" t="s">
        <v>5746</v>
      </c>
      <c r="AH66" s="1107"/>
      <c r="AI66" s="1107"/>
      <c r="AJ66" s="1107"/>
      <c r="AK66" s="1107"/>
      <c r="AL66" s="1107"/>
      <c r="AM66" s="1107"/>
      <c r="AN66" s="1108"/>
      <c r="AO66" s="1108"/>
      <c r="AP66" s="1108"/>
      <c r="AQ66" s="1108"/>
      <c r="AR66" s="1108"/>
      <c r="AS66" s="1108"/>
      <c r="AT66" s="1106"/>
    </row>
    <row r="67" spans="1:46" ht="18.75">
      <c r="A67" s="1663"/>
      <c r="B67" s="1122"/>
      <c r="C67" s="1123"/>
      <c r="D67" s="1124"/>
      <c r="E67" s="1125"/>
      <c r="F67" s="1126"/>
      <c r="G67" s="1127"/>
      <c r="H67" s="1663"/>
      <c r="I67" s="1122">
        <f>LARGE(I7:I66,1)+1</f>
        <v>111</v>
      </c>
      <c r="J67" s="1123" t="s">
        <v>5747</v>
      </c>
      <c r="K67" s="1124">
        <v>1500</v>
      </c>
      <c r="L67" s="1125">
        <v>10</v>
      </c>
      <c r="M67" s="1126">
        <f t="shared" si="5"/>
        <v>15000</v>
      </c>
      <c r="N67" s="1132">
        <f t="shared" si="2"/>
        <v>15</v>
      </c>
      <c r="O67" s="1663"/>
      <c r="P67" s="1122"/>
      <c r="Q67" s="1123"/>
      <c r="R67" s="1124"/>
      <c r="S67" s="1125"/>
      <c r="T67" s="1126"/>
      <c r="U67" s="1132"/>
      <c r="V67" s="1663"/>
      <c r="X67" s="1144" t="s">
        <v>5371</v>
      </c>
      <c r="Y67" s="1144" t="s">
        <v>5372</v>
      </c>
      <c r="Z67" s="1144" t="s">
        <v>5344</v>
      </c>
      <c r="AA67" s="15"/>
      <c r="AB67" s="1144" t="s">
        <v>5371</v>
      </c>
      <c r="AC67" s="1144" t="s">
        <v>5372</v>
      </c>
      <c r="AD67" s="1144" t="s">
        <v>5344</v>
      </c>
      <c r="AE67" s="15"/>
      <c r="AF67" s="1107"/>
      <c r="AG67" s="669" t="s">
        <v>5748</v>
      </c>
      <c r="AH67" s="1107"/>
      <c r="AI67" s="1107"/>
      <c r="AJ67" s="1107"/>
      <c r="AK67" s="1107"/>
      <c r="AL67" s="1107"/>
      <c r="AM67" s="1107"/>
      <c r="AN67" s="1108"/>
      <c r="AO67" s="1108"/>
      <c r="AP67" s="1108"/>
      <c r="AQ67" s="1108"/>
      <c r="AR67" s="1108"/>
      <c r="AS67" s="1108"/>
      <c r="AT67" s="1106"/>
    </row>
    <row r="68" spans="1:46" ht="18.75">
      <c r="A68" s="1663"/>
      <c r="B68" s="1122"/>
      <c r="C68" s="1123"/>
      <c r="D68" s="1124"/>
      <c r="E68" s="1125"/>
      <c r="F68" s="1126"/>
      <c r="G68" s="1127"/>
      <c r="H68" s="1663"/>
      <c r="I68" s="1122">
        <f>LARGE(I7:I67,1)+1</f>
        <v>112</v>
      </c>
      <c r="J68" s="1123" t="s">
        <v>5749</v>
      </c>
      <c r="K68" s="1124">
        <v>15</v>
      </c>
      <c r="L68" s="1125">
        <v>10</v>
      </c>
      <c r="M68" s="1126">
        <f t="shared" si="5"/>
        <v>150</v>
      </c>
      <c r="N68" s="1127">
        <f t="shared" si="2"/>
        <v>0.15</v>
      </c>
      <c r="O68" s="1663"/>
      <c r="P68" s="1122"/>
      <c r="Q68" s="1123"/>
      <c r="R68" s="1124"/>
      <c r="S68" s="1125"/>
      <c r="T68" s="1126"/>
      <c r="U68" s="1132"/>
      <c r="V68" s="1663"/>
      <c r="AE68" s="15"/>
      <c r="AF68" s="1107"/>
      <c r="AG68" s="669"/>
      <c r="AH68" s="1107"/>
      <c r="AI68" s="1107"/>
      <c r="AJ68" s="1107"/>
      <c r="AK68" s="1107"/>
      <c r="AL68" s="1107"/>
      <c r="AM68" s="1107"/>
      <c r="AN68" s="1108"/>
      <c r="AO68" s="1108"/>
      <c r="AP68" s="1108"/>
      <c r="AQ68" s="1108"/>
      <c r="AR68" s="1108"/>
      <c r="AS68" s="1108"/>
      <c r="AT68" s="1106"/>
    </row>
    <row r="69" spans="1:46" ht="18.75">
      <c r="X69" s="1123" t="s">
        <v>5750</v>
      </c>
      <c r="Y69" s="1125">
        <v>1</v>
      </c>
      <c r="Z69" s="1124" t="s">
        <v>5751</v>
      </c>
      <c r="AA69" s="15"/>
      <c r="AB69" s="1123" t="s">
        <v>5752</v>
      </c>
      <c r="AC69" s="1125" t="s">
        <v>5460</v>
      </c>
      <c r="AD69" s="1124" t="s">
        <v>5732</v>
      </c>
      <c r="AE69" s="15"/>
      <c r="AF69" s="1107"/>
      <c r="AG69" s="669" t="s">
        <v>5753</v>
      </c>
      <c r="AH69" s="1107"/>
      <c r="AI69" s="1107"/>
      <c r="AJ69" s="1107"/>
      <c r="AK69" s="1107"/>
      <c r="AL69" s="1107"/>
      <c r="AM69" s="1107"/>
      <c r="AN69" s="1108"/>
      <c r="AO69" s="1108"/>
      <c r="AP69" s="1108"/>
      <c r="AQ69" s="1108"/>
      <c r="AR69" s="1108"/>
      <c r="AS69" s="1108"/>
      <c r="AT69" s="1106"/>
    </row>
    <row r="70" spans="1:46" ht="18.75">
      <c r="X70" s="1123"/>
      <c r="Y70" s="1125"/>
      <c r="Z70" s="1124"/>
      <c r="AA70" s="15"/>
      <c r="AB70" s="1123" t="s">
        <v>5754</v>
      </c>
      <c r="AC70" s="1125">
        <v>1</v>
      </c>
      <c r="AD70" s="1124" t="s">
        <v>5755</v>
      </c>
      <c r="AE70" s="15"/>
      <c r="AF70" s="1107"/>
      <c r="AG70" s="669" t="s">
        <v>5756</v>
      </c>
      <c r="AH70" s="1107"/>
      <c r="AI70" s="1107"/>
      <c r="AJ70" s="1107"/>
      <c r="AK70" s="1107"/>
      <c r="AL70" s="1107"/>
      <c r="AM70" s="1107"/>
      <c r="AN70" s="1108"/>
      <c r="AO70" s="1108"/>
      <c r="AP70" s="1108"/>
      <c r="AQ70" s="1108"/>
      <c r="AR70" s="1108"/>
      <c r="AS70" s="1108"/>
      <c r="AT70" s="1106"/>
    </row>
    <row r="71" spans="1:46" ht="15.75">
      <c r="X71" s="1123" t="s">
        <v>5757</v>
      </c>
      <c r="Y71" s="1125" t="s">
        <v>5460</v>
      </c>
      <c r="Z71" s="1124" t="s">
        <v>5508</v>
      </c>
      <c r="AA71" s="15"/>
      <c r="AB71" s="1123" t="s">
        <v>5758</v>
      </c>
      <c r="AC71" s="1125" t="s">
        <v>5410</v>
      </c>
      <c r="AD71" s="1124" t="s">
        <v>5490</v>
      </c>
      <c r="AE71" s="15"/>
      <c r="AF71" s="1107"/>
      <c r="AG71" s="1107"/>
      <c r="AH71" s="1107"/>
      <c r="AI71" s="1107"/>
      <c r="AJ71" s="1107"/>
      <c r="AK71" s="1107"/>
      <c r="AL71" s="1107"/>
      <c r="AM71" s="1107"/>
      <c r="AN71" s="1108"/>
      <c r="AO71" s="1108"/>
      <c r="AP71" s="1108"/>
      <c r="AQ71" s="1108"/>
      <c r="AR71" s="1108"/>
      <c r="AS71" s="1108"/>
      <c r="AT71" s="1106"/>
    </row>
    <row r="72" spans="1:46" ht="15.75">
      <c r="X72" s="1123" t="s">
        <v>5759</v>
      </c>
      <c r="Y72" s="1125" t="s">
        <v>5415</v>
      </c>
      <c r="Z72" s="1124" t="s">
        <v>5418</v>
      </c>
      <c r="AA72" s="15"/>
      <c r="AB72" s="1123" t="s">
        <v>5760</v>
      </c>
      <c r="AC72" s="1125" t="s">
        <v>5549</v>
      </c>
      <c r="AD72" s="1124" t="s">
        <v>5761</v>
      </c>
      <c r="AE72" s="15"/>
      <c r="AF72" s="1107"/>
      <c r="AG72" s="1107"/>
      <c r="AH72" s="1107"/>
      <c r="AI72" s="1107"/>
      <c r="AJ72" s="1107"/>
      <c r="AK72" s="1107"/>
      <c r="AL72" s="1107"/>
      <c r="AM72" s="1107"/>
      <c r="AN72" s="1108"/>
      <c r="AO72" s="1108"/>
      <c r="AP72" s="1108"/>
      <c r="AQ72" s="1108"/>
      <c r="AR72" s="1108"/>
      <c r="AS72" s="1108"/>
      <c r="AT72" s="1106"/>
    </row>
    <row r="73" spans="1:46" ht="16.5" thickBot="1">
      <c r="X73" s="1123"/>
      <c r="Y73" s="1125"/>
      <c r="Z73" s="1124"/>
      <c r="AA73" s="15"/>
      <c r="AB73" s="1123" t="s">
        <v>5762</v>
      </c>
      <c r="AC73" s="1125" t="s">
        <v>5549</v>
      </c>
      <c r="AD73" s="1124" t="s">
        <v>5763</v>
      </c>
      <c r="AE73" s="15"/>
      <c r="AF73" s="1145" t="s">
        <v>5764</v>
      </c>
      <c r="AG73" s="1107"/>
      <c r="AH73" s="1107"/>
      <c r="AI73" s="1107"/>
      <c r="AJ73" s="1107"/>
      <c r="AK73" s="1107"/>
      <c r="AL73" s="1107"/>
      <c r="AM73" s="1107"/>
      <c r="AN73" s="1108"/>
      <c r="AO73" s="1108"/>
      <c r="AP73" s="1108"/>
      <c r="AQ73" s="1108"/>
      <c r="AR73" s="1108"/>
      <c r="AS73" s="1108"/>
      <c r="AT73" s="1106"/>
    </row>
    <row r="74" spans="1:46" ht="16.5" customHeight="1" thickTop="1">
      <c r="X74" s="1123" t="s">
        <v>5765</v>
      </c>
      <c r="Y74" s="1125" t="s">
        <v>5410</v>
      </c>
      <c r="Z74" s="1124" t="s">
        <v>5490</v>
      </c>
      <c r="AA74" s="15"/>
      <c r="AB74" s="1123" t="s">
        <v>5766</v>
      </c>
      <c r="AC74" s="1125" t="s">
        <v>5549</v>
      </c>
      <c r="AD74" s="1124" t="s">
        <v>5399</v>
      </c>
      <c r="AE74" s="15"/>
      <c r="AF74" s="1664" t="s">
        <v>5767</v>
      </c>
      <c r="AG74" s="1666" t="s">
        <v>5768</v>
      </c>
      <c r="AH74" s="1666"/>
      <c r="AI74" s="1666"/>
      <c r="AJ74" s="1667" t="s">
        <v>5769</v>
      </c>
      <c r="AK74" s="1667"/>
      <c r="AL74" s="1667"/>
      <c r="AM74" s="1668"/>
      <c r="AN74" s="1108"/>
      <c r="AO74" s="1108"/>
      <c r="AP74" s="1108"/>
      <c r="AQ74" s="1108"/>
      <c r="AR74" s="1108"/>
      <c r="AS74" s="1108"/>
      <c r="AT74" s="1106"/>
    </row>
    <row r="75" spans="1:46" ht="18">
      <c r="X75" s="1123" t="s">
        <v>5770</v>
      </c>
      <c r="Y75" s="1125" t="s">
        <v>5410</v>
      </c>
      <c r="Z75" s="1124" t="s">
        <v>5490</v>
      </c>
      <c r="AA75" s="15"/>
      <c r="AB75" s="1123" t="s">
        <v>5771</v>
      </c>
      <c r="AC75" s="1125" t="s">
        <v>5772</v>
      </c>
      <c r="AD75" s="1124" t="s">
        <v>5773</v>
      </c>
      <c r="AE75" s="15"/>
      <c r="AF75" s="1665"/>
      <c r="AG75" s="1146" t="s">
        <v>5774</v>
      </c>
      <c r="AH75" s="1146" t="s">
        <v>5775</v>
      </c>
      <c r="AI75" s="1146" t="s">
        <v>5776</v>
      </c>
      <c r="AJ75" s="1147" t="s">
        <v>5777</v>
      </c>
      <c r="AK75" s="1146" t="s">
        <v>5778</v>
      </c>
      <c r="AL75" s="1146" t="s">
        <v>5779</v>
      </c>
      <c r="AM75" s="1148" t="s">
        <v>5780</v>
      </c>
      <c r="AN75" s="1108"/>
      <c r="AO75" s="1108"/>
      <c r="AP75" s="1108"/>
      <c r="AQ75" s="1108"/>
      <c r="AR75" s="1108"/>
      <c r="AS75" s="1108"/>
      <c r="AT75" s="1106"/>
    </row>
    <row r="76" spans="1:46" ht="18.75">
      <c r="X76" s="1123" t="s">
        <v>5781</v>
      </c>
      <c r="Y76" s="1125">
        <v>1</v>
      </c>
      <c r="Z76" s="1124" t="s">
        <v>5394</v>
      </c>
      <c r="AA76" s="15"/>
      <c r="AB76" s="1123"/>
      <c r="AC76" s="1125"/>
      <c r="AD76" s="1124"/>
      <c r="AE76" s="15"/>
      <c r="AF76" s="1149" t="s">
        <v>5782</v>
      </c>
      <c r="AG76" s="1150"/>
      <c r="AH76" s="1150"/>
      <c r="AI76" s="1150"/>
      <c r="AJ76" s="1151"/>
      <c r="AK76" s="1150"/>
      <c r="AL76" s="1150"/>
      <c r="AM76" s="1152"/>
      <c r="AN76" s="1108"/>
      <c r="AO76" s="1108"/>
      <c r="AP76" s="1108"/>
      <c r="AQ76" s="1108"/>
      <c r="AR76" s="1108"/>
      <c r="AS76" s="1108"/>
      <c r="AT76" s="1106"/>
    </row>
    <row r="77" spans="1:46" ht="15.75">
      <c r="X77" s="1123" t="s">
        <v>5783</v>
      </c>
      <c r="Y77" s="1125" t="s">
        <v>5467</v>
      </c>
      <c r="Z77" s="1124" t="s">
        <v>5531</v>
      </c>
      <c r="AA77" s="15"/>
      <c r="AB77" s="1123" t="s">
        <v>5784</v>
      </c>
      <c r="AC77" s="1125" t="s">
        <v>5415</v>
      </c>
      <c r="AD77" s="1124" t="s">
        <v>5751</v>
      </c>
      <c r="AE77" s="15"/>
      <c r="AF77" s="1153" t="s">
        <v>5785</v>
      </c>
      <c r="AG77" s="1150" t="s">
        <v>5786</v>
      </c>
      <c r="AH77" s="1150">
        <v>32</v>
      </c>
      <c r="AI77" s="1150" t="s">
        <v>5787</v>
      </c>
      <c r="AJ77" s="1151" t="s">
        <v>5788</v>
      </c>
      <c r="AK77" s="1150" t="s">
        <v>5789</v>
      </c>
      <c r="AL77" s="1150" t="s">
        <v>5790</v>
      </c>
      <c r="AM77" s="1152" t="s">
        <v>5791</v>
      </c>
      <c r="AN77" s="1108"/>
      <c r="AO77" s="1108"/>
      <c r="AP77" s="1108"/>
      <c r="AQ77" s="1108"/>
      <c r="AR77" s="1108"/>
      <c r="AS77" s="1108"/>
      <c r="AT77" s="1106"/>
    </row>
    <row r="78" spans="1:46" ht="15.75">
      <c r="X78" s="1123" t="s">
        <v>5792</v>
      </c>
      <c r="Y78" s="1125" t="s">
        <v>5460</v>
      </c>
      <c r="Z78" s="1124" t="s">
        <v>5479</v>
      </c>
      <c r="AA78" s="15"/>
      <c r="AB78" s="1123" t="s">
        <v>5793</v>
      </c>
      <c r="AC78" s="1125">
        <v>1</v>
      </c>
      <c r="AD78" s="1124" t="s">
        <v>5575</v>
      </c>
      <c r="AE78" s="15"/>
      <c r="AF78" s="1153" t="s">
        <v>5794</v>
      </c>
      <c r="AG78" s="1150" t="s">
        <v>5795</v>
      </c>
      <c r="AH78" s="1150">
        <v>33</v>
      </c>
      <c r="AI78" s="1150" t="s">
        <v>5787</v>
      </c>
      <c r="AJ78" s="1151" t="s">
        <v>5796</v>
      </c>
      <c r="AK78" s="1150" t="s">
        <v>5796</v>
      </c>
      <c r="AL78" s="1150" t="s">
        <v>5790</v>
      </c>
      <c r="AM78" s="1152" t="s">
        <v>5791</v>
      </c>
      <c r="AN78" s="1108"/>
      <c r="AO78" s="1108"/>
      <c r="AP78" s="1108"/>
      <c r="AQ78" s="1108"/>
      <c r="AR78" s="1108"/>
      <c r="AS78" s="1108"/>
      <c r="AT78" s="1106"/>
    </row>
    <row r="79" spans="1:46" ht="15.75">
      <c r="X79" s="1123" t="s">
        <v>5797</v>
      </c>
      <c r="Y79" s="1125" t="s">
        <v>5577</v>
      </c>
      <c r="Z79" s="1124" t="s">
        <v>5440</v>
      </c>
      <c r="AA79" s="15"/>
      <c r="AB79" s="1123" t="s">
        <v>5379</v>
      </c>
      <c r="AC79" s="1125" t="s">
        <v>5460</v>
      </c>
      <c r="AD79" s="1124" t="s">
        <v>5622</v>
      </c>
      <c r="AE79" s="15"/>
      <c r="AF79" s="1153" t="s">
        <v>5798</v>
      </c>
      <c r="AG79" s="1150" t="s">
        <v>5799</v>
      </c>
      <c r="AH79" s="1150">
        <v>37</v>
      </c>
      <c r="AI79" s="1150" t="s">
        <v>5800</v>
      </c>
      <c r="AJ79" s="1151" t="s">
        <v>5801</v>
      </c>
      <c r="AK79" s="1150" t="s">
        <v>5801</v>
      </c>
      <c r="AL79" s="1150" t="s">
        <v>5790</v>
      </c>
      <c r="AM79" s="1152" t="s">
        <v>5791</v>
      </c>
      <c r="AN79" s="1108"/>
      <c r="AO79" s="1108"/>
      <c r="AP79" s="1108"/>
      <c r="AQ79" s="1108"/>
      <c r="AR79" s="1108"/>
      <c r="AS79" s="1108"/>
      <c r="AT79" s="1106"/>
    </row>
    <row r="80" spans="1:46" ht="18">
      <c r="X80" s="1123" t="s">
        <v>5802</v>
      </c>
      <c r="Y80" s="1125" t="s">
        <v>5415</v>
      </c>
      <c r="Z80" s="1124" t="s">
        <v>5536</v>
      </c>
      <c r="AA80" s="15"/>
      <c r="AB80" s="1123" t="s">
        <v>5803</v>
      </c>
      <c r="AC80" s="1125" t="s">
        <v>5577</v>
      </c>
      <c r="AD80" s="1124" t="s">
        <v>5804</v>
      </c>
      <c r="AE80" s="15"/>
      <c r="AF80" s="1153" t="s">
        <v>5805</v>
      </c>
      <c r="AG80" s="1150" t="s">
        <v>5806</v>
      </c>
      <c r="AH80" s="1150">
        <v>50</v>
      </c>
      <c r="AI80" s="1150" t="s">
        <v>5807</v>
      </c>
      <c r="AJ80" s="1151" t="s">
        <v>5808</v>
      </c>
      <c r="AK80" s="1150" t="s">
        <v>5809</v>
      </c>
      <c r="AL80" s="1150" t="s">
        <v>5810</v>
      </c>
      <c r="AM80" s="1152" t="s">
        <v>5811</v>
      </c>
      <c r="AN80" s="1108"/>
      <c r="AO80" s="1108"/>
      <c r="AP80" s="1108"/>
      <c r="AQ80" s="1108"/>
      <c r="AR80" s="1108"/>
      <c r="AS80" s="1108"/>
      <c r="AT80" s="1106"/>
    </row>
    <row r="81" spans="24:46" ht="18">
      <c r="X81" s="1123" t="s">
        <v>5812</v>
      </c>
      <c r="Y81" s="1125" t="s">
        <v>5467</v>
      </c>
      <c r="Z81" s="1124" t="s">
        <v>5562</v>
      </c>
      <c r="AA81" s="15"/>
      <c r="AB81" s="1123" t="s">
        <v>5813</v>
      </c>
      <c r="AC81" s="1125" t="s">
        <v>5415</v>
      </c>
      <c r="AD81" s="1124" t="s">
        <v>5536</v>
      </c>
      <c r="AE81" s="15"/>
      <c r="AF81" s="1153" t="s">
        <v>5814</v>
      </c>
      <c r="AG81" s="1150" t="s">
        <v>5815</v>
      </c>
      <c r="AH81" s="1150">
        <v>65</v>
      </c>
      <c r="AI81" s="1150" t="s">
        <v>5816</v>
      </c>
      <c r="AJ81" s="1151" t="s">
        <v>5817</v>
      </c>
      <c r="AK81" s="1150" t="s">
        <v>5818</v>
      </c>
      <c r="AL81" s="1150" t="s">
        <v>5810</v>
      </c>
      <c r="AM81" s="1152" t="s">
        <v>5811</v>
      </c>
      <c r="AN81" s="1108"/>
      <c r="AO81" s="1108"/>
      <c r="AP81" s="1108"/>
      <c r="AQ81" s="1108"/>
      <c r="AR81" s="1108"/>
      <c r="AS81" s="1108"/>
      <c r="AT81" s="1106"/>
    </row>
    <row r="82" spans="24:46" ht="18">
      <c r="X82" s="1123" t="s">
        <v>5744</v>
      </c>
      <c r="Y82" s="1125" t="s">
        <v>5384</v>
      </c>
      <c r="Z82" s="1124" t="s">
        <v>5440</v>
      </c>
      <c r="AA82" s="15"/>
      <c r="AB82" s="1123" t="s">
        <v>5819</v>
      </c>
      <c r="AC82" s="1125" t="s">
        <v>5410</v>
      </c>
      <c r="AD82" s="1124" t="s">
        <v>5440</v>
      </c>
      <c r="AE82" s="15"/>
      <c r="AF82" s="1153" t="s">
        <v>5820</v>
      </c>
      <c r="AG82" s="1150" t="s">
        <v>5821</v>
      </c>
      <c r="AH82" s="1150">
        <v>75</v>
      </c>
      <c r="AI82" s="1150" t="s">
        <v>5822</v>
      </c>
      <c r="AJ82" s="1151" t="s">
        <v>5823</v>
      </c>
      <c r="AK82" s="1150" t="s">
        <v>5824</v>
      </c>
      <c r="AL82" s="1150" t="s">
        <v>5810</v>
      </c>
      <c r="AM82" s="1152" t="s">
        <v>5811</v>
      </c>
      <c r="AN82" s="1108"/>
      <c r="AO82" s="1108"/>
      <c r="AP82" s="1108"/>
      <c r="AQ82" s="1108"/>
      <c r="AR82" s="1108"/>
      <c r="AS82" s="1108"/>
      <c r="AT82" s="1106"/>
    </row>
    <row r="83" spans="24:46" ht="18.75">
      <c r="X83" s="1123" t="s">
        <v>5825</v>
      </c>
      <c r="Y83" s="1125" t="s">
        <v>5826</v>
      </c>
      <c r="Z83" s="1124" t="s">
        <v>5432</v>
      </c>
      <c r="AA83" s="15"/>
      <c r="AB83" s="1123" t="s">
        <v>5827</v>
      </c>
      <c r="AC83" s="1125" t="s">
        <v>5828</v>
      </c>
      <c r="AD83" s="1137" t="s">
        <v>5829</v>
      </c>
      <c r="AE83" s="15"/>
      <c r="AF83" s="1149" t="s">
        <v>5830</v>
      </c>
      <c r="AG83" s="1150"/>
      <c r="AH83" s="1150"/>
      <c r="AI83" s="1150"/>
      <c r="AJ83" s="1151"/>
      <c r="AK83" s="1150"/>
      <c r="AL83" s="1150"/>
      <c r="AM83" s="1152"/>
      <c r="AN83" s="1108"/>
      <c r="AO83" s="1108"/>
      <c r="AP83" s="1108"/>
      <c r="AQ83" s="1108"/>
      <c r="AR83" s="1108"/>
      <c r="AS83" s="1108"/>
      <c r="AT83" s="1106"/>
    </row>
    <row r="84" spans="24:46" ht="18">
      <c r="X84" s="1123" t="s">
        <v>5831</v>
      </c>
      <c r="Y84" s="1125" t="s">
        <v>5549</v>
      </c>
      <c r="Z84" s="1124" t="s">
        <v>5832</v>
      </c>
      <c r="AA84" s="15"/>
      <c r="AB84" s="1123" t="s">
        <v>5833</v>
      </c>
      <c r="AC84" s="1125" t="s">
        <v>5834</v>
      </c>
      <c r="AD84" s="1124" t="s">
        <v>5835</v>
      </c>
      <c r="AE84" s="15"/>
      <c r="AF84" s="1153" t="s">
        <v>5836</v>
      </c>
      <c r="AG84" s="1150" t="s">
        <v>5837</v>
      </c>
      <c r="AH84" s="1150">
        <v>60</v>
      </c>
      <c r="AI84" s="1150" t="s">
        <v>5838</v>
      </c>
      <c r="AJ84" s="1151" t="s">
        <v>5839</v>
      </c>
      <c r="AK84" s="1150" t="s">
        <v>5817</v>
      </c>
      <c r="AL84" s="1150" t="s">
        <v>5840</v>
      </c>
      <c r="AM84" s="1152" t="s">
        <v>5841</v>
      </c>
      <c r="AN84" s="1108"/>
      <c r="AO84" s="1108"/>
      <c r="AP84" s="1108"/>
      <c r="AQ84" s="1108"/>
      <c r="AR84" s="1108"/>
      <c r="AS84" s="1108"/>
      <c r="AT84" s="1106"/>
    </row>
    <row r="85" spans="24:46" ht="15.75">
      <c r="X85" s="1123" t="s">
        <v>5842</v>
      </c>
      <c r="Y85" s="1125" t="s">
        <v>5410</v>
      </c>
      <c r="Z85" s="1124" t="s">
        <v>5418</v>
      </c>
      <c r="AA85" s="15"/>
      <c r="AB85" s="1123" t="s">
        <v>5843</v>
      </c>
      <c r="AC85" s="1125" t="s">
        <v>5460</v>
      </c>
      <c r="AD85" s="1124" t="s">
        <v>5755</v>
      </c>
      <c r="AE85" s="15"/>
      <c r="AF85" s="1153" t="s">
        <v>5844</v>
      </c>
      <c r="AG85" s="1150"/>
      <c r="AH85" s="1150"/>
      <c r="AI85" s="1150"/>
      <c r="AJ85" s="1151"/>
      <c r="AK85" s="1150"/>
      <c r="AL85" s="1150"/>
      <c r="AM85" s="1152"/>
      <c r="AN85" s="1108"/>
      <c r="AO85" s="1108"/>
      <c r="AP85" s="1108"/>
      <c r="AQ85" s="1108"/>
      <c r="AR85" s="1108"/>
      <c r="AS85" s="1108"/>
      <c r="AT85" s="1106"/>
    </row>
    <row r="86" spans="24:46" ht="18">
      <c r="X86" s="1123" t="s">
        <v>5845</v>
      </c>
      <c r="Y86" s="1125" t="s">
        <v>5846</v>
      </c>
      <c r="Z86" s="1124" t="s">
        <v>5847</v>
      </c>
      <c r="AA86" s="15"/>
      <c r="AB86" s="1123" t="s">
        <v>5848</v>
      </c>
      <c r="AC86" s="1125" t="s">
        <v>5849</v>
      </c>
      <c r="AD86" s="1124" t="s">
        <v>5850</v>
      </c>
      <c r="AE86" s="15"/>
      <c r="AF86" s="1153" t="s">
        <v>5851</v>
      </c>
      <c r="AG86" s="1150" t="s">
        <v>5852</v>
      </c>
      <c r="AH86" s="1150">
        <v>75</v>
      </c>
      <c r="AI86" s="1150" t="s">
        <v>5853</v>
      </c>
      <c r="AJ86" s="1151" t="s">
        <v>5808</v>
      </c>
      <c r="AK86" s="1150" t="s">
        <v>5854</v>
      </c>
      <c r="AL86" s="1150" t="s">
        <v>5855</v>
      </c>
      <c r="AM86" s="1152" t="s">
        <v>5856</v>
      </c>
      <c r="AN86" s="1108"/>
      <c r="AO86" s="1108"/>
      <c r="AP86" s="1108"/>
      <c r="AQ86" s="1108"/>
      <c r="AR86" s="1108"/>
      <c r="AS86" s="1108"/>
      <c r="AT86" s="1106"/>
    </row>
    <row r="87" spans="24:46" ht="18">
      <c r="X87" s="1123" t="s">
        <v>5857</v>
      </c>
      <c r="Y87" s="1125" t="s">
        <v>5391</v>
      </c>
      <c r="Z87" s="1124" t="s">
        <v>5440</v>
      </c>
      <c r="AA87" s="15"/>
      <c r="AB87" s="1123" t="s">
        <v>5858</v>
      </c>
      <c r="AC87" s="1125" t="s">
        <v>5410</v>
      </c>
      <c r="AD87" s="1124" t="s">
        <v>5732</v>
      </c>
      <c r="AE87" s="15"/>
      <c r="AF87" s="1153" t="s">
        <v>5859</v>
      </c>
      <c r="AG87" s="1150" t="s">
        <v>5860</v>
      </c>
      <c r="AH87" s="1150">
        <v>95</v>
      </c>
      <c r="AI87" s="1150" t="s">
        <v>5861</v>
      </c>
      <c r="AJ87" s="1151" t="s">
        <v>5823</v>
      </c>
      <c r="AK87" s="1150" t="s">
        <v>5862</v>
      </c>
      <c r="AL87" s="1150" t="s">
        <v>5863</v>
      </c>
      <c r="AM87" s="1152" t="s">
        <v>5864</v>
      </c>
      <c r="AN87" s="1108"/>
      <c r="AO87" s="1108"/>
      <c r="AP87" s="1108"/>
      <c r="AQ87" s="1108"/>
      <c r="AR87" s="1108"/>
      <c r="AS87" s="1108"/>
      <c r="AT87" s="1106"/>
    </row>
    <row r="88" spans="24:46" ht="18.75">
      <c r="X88" s="1123"/>
      <c r="Y88" s="1125"/>
      <c r="Z88" s="1124"/>
      <c r="AA88" s="15"/>
      <c r="AB88" s="1123"/>
      <c r="AC88" s="1125"/>
      <c r="AD88" s="1124"/>
      <c r="AE88" s="15"/>
      <c r="AF88" s="1149" t="s">
        <v>5865</v>
      </c>
      <c r="AG88" s="1150"/>
      <c r="AH88" s="1150"/>
      <c r="AI88" s="1150"/>
      <c r="AJ88" s="1151"/>
      <c r="AK88" s="1150"/>
      <c r="AL88" s="1150"/>
      <c r="AM88" s="1152"/>
      <c r="AN88" s="1108"/>
      <c r="AO88" s="1108"/>
      <c r="AP88" s="1108"/>
      <c r="AQ88" s="1108"/>
      <c r="AR88" s="1108"/>
      <c r="AS88" s="1108"/>
      <c r="AT88" s="1106"/>
    </row>
    <row r="89" spans="24:46" ht="18">
      <c r="X89" s="1123" t="s">
        <v>5866</v>
      </c>
      <c r="Y89" s="1125" t="s">
        <v>5460</v>
      </c>
      <c r="Z89" s="1124" t="s">
        <v>5755</v>
      </c>
      <c r="AA89" s="15"/>
      <c r="AB89" s="1123" t="s">
        <v>5867</v>
      </c>
      <c r="AC89" s="1125" t="s">
        <v>5826</v>
      </c>
      <c r="AD89" s="1124" t="s">
        <v>5666</v>
      </c>
      <c r="AE89" s="15"/>
      <c r="AF89" s="1153" t="s">
        <v>5836</v>
      </c>
      <c r="AG89" s="1150" t="s">
        <v>5868</v>
      </c>
      <c r="AH89" s="1150">
        <v>50</v>
      </c>
      <c r="AI89" s="1150" t="s">
        <v>5869</v>
      </c>
      <c r="AJ89" s="1151" t="s">
        <v>5839</v>
      </c>
      <c r="AK89" s="1150" t="s">
        <v>5808</v>
      </c>
      <c r="AL89" s="1150" t="s">
        <v>5870</v>
      </c>
      <c r="AM89" s="1152" t="s">
        <v>5871</v>
      </c>
      <c r="AN89" s="1108"/>
      <c r="AO89" s="1108"/>
      <c r="AP89" s="1108"/>
      <c r="AQ89" s="1108"/>
      <c r="AR89" s="1108"/>
      <c r="AS89" s="1108"/>
      <c r="AT89" s="1106"/>
    </row>
    <row r="90" spans="24:46" ht="18">
      <c r="X90" s="1123" t="s">
        <v>5872</v>
      </c>
      <c r="Y90" s="1125" t="s">
        <v>5384</v>
      </c>
      <c r="Z90" s="1124" t="s">
        <v>5385</v>
      </c>
      <c r="AA90" s="15"/>
      <c r="AB90" s="1123" t="s">
        <v>5873</v>
      </c>
      <c r="AC90" s="1125" t="s">
        <v>5826</v>
      </c>
      <c r="AD90" s="1124" t="s">
        <v>5531</v>
      </c>
      <c r="AE90" s="15"/>
      <c r="AF90" s="1153" t="s">
        <v>5874</v>
      </c>
      <c r="AG90" s="1150" t="s">
        <v>5856</v>
      </c>
      <c r="AH90" s="1150">
        <v>80</v>
      </c>
      <c r="AI90" s="1150" t="s">
        <v>5875</v>
      </c>
      <c r="AJ90" s="1151" t="s">
        <v>5876</v>
      </c>
      <c r="AK90" s="1150" t="s">
        <v>5876</v>
      </c>
      <c r="AL90" s="1150" t="s">
        <v>5877</v>
      </c>
      <c r="AM90" s="1152" t="s">
        <v>5878</v>
      </c>
      <c r="AN90" s="1108"/>
      <c r="AO90" s="1108"/>
      <c r="AP90" s="1108"/>
      <c r="AQ90" s="1108"/>
      <c r="AR90" s="1108"/>
      <c r="AS90" s="1108"/>
      <c r="AT90" s="1106"/>
    </row>
    <row r="91" spans="24:46" ht="18">
      <c r="X91" s="1123" t="s">
        <v>5879</v>
      </c>
      <c r="Y91" s="1125" t="s">
        <v>5384</v>
      </c>
      <c r="Z91" s="1124" t="s">
        <v>5726</v>
      </c>
      <c r="AA91" s="15"/>
      <c r="AB91" s="1123" t="s">
        <v>5880</v>
      </c>
      <c r="AC91" s="1125" t="s">
        <v>5826</v>
      </c>
      <c r="AD91" s="1124" t="s">
        <v>5716</v>
      </c>
      <c r="AE91" s="15"/>
      <c r="AF91" s="1153" t="s">
        <v>5881</v>
      </c>
      <c r="AG91" s="1150" t="s">
        <v>5860</v>
      </c>
      <c r="AH91" s="1150">
        <v>80</v>
      </c>
      <c r="AI91" s="1150" t="s">
        <v>5875</v>
      </c>
      <c r="AJ91" s="1151" t="s">
        <v>5876</v>
      </c>
      <c r="AK91" s="1150" t="s">
        <v>5876</v>
      </c>
      <c r="AL91" s="1150" t="s">
        <v>5877</v>
      </c>
      <c r="AM91" s="1152" t="s">
        <v>5878</v>
      </c>
      <c r="AN91" s="1108"/>
      <c r="AO91" s="1108"/>
      <c r="AP91" s="1108"/>
      <c r="AQ91" s="1108"/>
      <c r="AR91" s="1108"/>
      <c r="AS91" s="1108"/>
      <c r="AT91" s="1106"/>
    </row>
    <row r="92" spans="24:46" ht="21.75" thickBot="1">
      <c r="X92" s="1123" t="s">
        <v>5882</v>
      </c>
      <c r="Y92" s="1125" t="s">
        <v>5415</v>
      </c>
      <c r="Z92" s="1124" t="s">
        <v>5479</v>
      </c>
      <c r="AA92" s="15"/>
      <c r="AB92" s="1123" t="s">
        <v>5883</v>
      </c>
      <c r="AC92" s="1125" t="s">
        <v>5884</v>
      </c>
      <c r="AD92" s="1124" t="s">
        <v>5885</v>
      </c>
      <c r="AE92" s="15"/>
      <c r="AF92" s="1154" t="s">
        <v>5886</v>
      </c>
      <c r="AG92" s="1155">
        <v>65</v>
      </c>
      <c r="AH92" s="1155">
        <v>45</v>
      </c>
      <c r="AI92" s="1155" t="s">
        <v>5887</v>
      </c>
      <c r="AJ92" s="1156" t="s">
        <v>5888</v>
      </c>
      <c r="AK92" s="1155" t="s">
        <v>5888</v>
      </c>
      <c r="AL92" s="1155" t="s">
        <v>5889</v>
      </c>
      <c r="AM92" s="1157" t="s">
        <v>5890</v>
      </c>
      <c r="AN92" s="1108"/>
      <c r="AO92" s="1108"/>
      <c r="AP92" s="1108"/>
      <c r="AQ92" s="1108"/>
      <c r="AR92" s="1108"/>
      <c r="AS92" s="1108"/>
      <c r="AT92" s="1106"/>
    </row>
    <row r="93" spans="24:46" ht="16.5" thickTop="1">
      <c r="X93" s="1123" t="s">
        <v>5891</v>
      </c>
      <c r="Y93" s="1125" t="s">
        <v>5410</v>
      </c>
      <c r="Z93" s="1124" t="s">
        <v>5411</v>
      </c>
      <c r="AA93" s="15"/>
      <c r="AB93" s="1123" t="s">
        <v>5892</v>
      </c>
      <c r="AC93" s="1125" t="s">
        <v>5460</v>
      </c>
      <c r="AD93" s="1124" t="s">
        <v>5893</v>
      </c>
      <c r="AE93" s="15"/>
      <c r="AF93" s="1107"/>
      <c r="AG93" s="1107"/>
      <c r="AH93" s="1107"/>
      <c r="AI93" s="1107"/>
      <c r="AJ93" s="1107"/>
      <c r="AK93" s="1107"/>
      <c r="AL93" s="1107"/>
      <c r="AM93" s="1107"/>
      <c r="AN93" s="1108"/>
      <c r="AO93" s="1108"/>
      <c r="AP93" s="1108"/>
      <c r="AQ93" s="1108"/>
      <c r="AR93" s="1108"/>
      <c r="AS93" s="1108"/>
      <c r="AT93" s="1106"/>
    </row>
    <row r="94" spans="24:46" ht="15.75">
      <c r="X94" s="1123" t="s">
        <v>5894</v>
      </c>
      <c r="Y94" s="1125" t="s">
        <v>5415</v>
      </c>
      <c r="Z94" s="1124" t="s">
        <v>5418</v>
      </c>
      <c r="AA94" s="15"/>
      <c r="AB94" s="1123" t="s">
        <v>5895</v>
      </c>
      <c r="AC94" s="1125" t="s">
        <v>5384</v>
      </c>
      <c r="AD94" s="1124" t="s">
        <v>5399</v>
      </c>
      <c r="AE94" s="15"/>
      <c r="AF94" s="1158" t="s">
        <v>5896</v>
      </c>
      <c r="AG94" s="1107"/>
      <c r="AH94" s="1107"/>
      <c r="AI94" s="1107"/>
      <c r="AJ94" s="1107"/>
      <c r="AK94" s="1107"/>
      <c r="AL94" s="1107"/>
      <c r="AM94" s="1107"/>
      <c r="AN94" s="1108"/>
      <c r="AO94" s="1108"/>
      <c r="AP94" s="1108"/>
      <c r="AQ94" s="1108"/>
      <c r="AR94" s="1108"/>
      <c r="AS94" s="1108"/>
      <c r="AT94" s="1106"/>
    </row>
    <row r="95" spans="24:46" ht="15.75">
      <c r="X95" s="1123" t="s">
        <v>5897</v>
      </c>
      <c r="Y95" s="1125" t="s">
        <v>5410</v>
      </c>
      <c r="Z95" s="1124" t="s">
        <v>5440</v>
      </c>
      <c r="AA95" s="15"/>
      <c r="AB95" s="1123" t="s">
        <v>5898</v>
      </c>
      <c r="AC95" s="1125" t="s">
        <v>5460</v>
      </c>
      <c r="AD95" s="1124" t="s">
        <v>5885</v>
      </c>
      <c r="AE95" s="15"/>
      <c r="AF95" s="1107"/>
      <c r="AG95" s="1107"/>
      <c r="AH95" s="1107"/>
      <c r="AI95" s="1107"/>
      <c r="AJ95" s="1107"/>
      <c r="AK95" s="1107"/>
      <c r="AL95" s="1107"/>
      <c r="AM95" s="1107"/>
      <c r="AN95" s="1108"/>
      <c r="AO95" s="1108"/>
      <c r="AP95" s="1108"/>
      <c r="AQ95" s="1108"/>
      <c r="AR95" s="1108"/>
      <c r="AS95" s="1108"/>
      <c r="AT95" s="1106"/>
    </row>
    <row r="96" spans="24:46" ht="15.75">
      <c r="X96" s="1123"/>
      <c r="Y96" s="1125"/>
      <c r="Z96" s="1124"/>
      <c r="AA96" s="15"/>
      <c r="AB96" s="1123"/>
      <c r="AC96" s="1125"/>
      <c r="AD96" s="1124"/>
      <c r="AE96" s="15"/>
      <c r="AF96" s="1108"/>
      <c r="AG96" s="1108"/>
      <c r="AH96" s="1108"/>
      <c r="AI96" s="1108"/>
      <c r="AJ96" s="1108"/>
      <c r="AK96" s="1108"/>
      <c r="AL96" s="1107"/>
      <c r="AM96" s="1107"/>
      <c r="AN96" s="1108"/>
      <c r="AO96" s="1108"/>
      <c r="AP96" s="1108"/>
      <c r="AQ96" s="1108"/>
      <c r="AR96" s="1108"/>
      <c r="AS96" s="1108"/>
      <c r="AT96" s="1106"/>
    </row>
    <row r="97" spans="24:31" ht="15.75">
      <c r="X97" s="1123" t="s">
        <v>5899</v>
      </c>
      <c r="Y97" s="1125" t="s">
        <v>5384</v>
      </c>
      <c r="Z97" s="1124" t="s">
        <v>5425</v>
      </c>
      <c r="AA97" s="15"/>
      <c r="AB97" s="1123" t="s">
        <v>5900</v>
      </c>
      <c r="AC97" s="1125" t="s">
        <v>5901</v>
      </c>
      <c r="AD97" s="1124" t="s">
        <v>5902</v>
      </c>
      <c r="AE97" s="15"/>
    </row>
    <row r="98" spans="24:31" ht="15.75">
      <c r="X98" s="1123" t="s">
        <v>5903</v>
      </c>
      <c r="Y98" s="1125" t="s">
        <v>5410</v>
      </c>
      <c r="Z98" s="1124" t="s">
        <v>5904</v>
      </c>
      <c r="AA98" s="15"/>
      <c r="AB98" s="1123" t="s">
        <v>5905</v>
      </c>
      <c r="AC98" s="1125">
        <v>1</v>
      </c>
      <c r="AD98" s="1124" t="s">
        <v>5399</v>
      </c>
      <c r="AE98" s="15"/>
    </row>
    <row r="99" spans="24:31" ht="15.75">
      <c r="X99" s="1123" t="s">
        <v>5906</v>
      </c>
      <c r="Y99" s="1125" t="s">
        <v>5391</v>
      </c>
      <c r="Z99" s="1124" t="s">
        <v>5666</v>
      </c>
      <c r="AA99" s="15"/>
      <c r="AB99" s="1123" t="s">
        <v>5907</v>
      </c>
      <c r="AC99" s="1125" t="s">
        <v>5449</v>
      </c>
      <c r="AD99" s="1137" t="s">
        <v>5908</v>
      </c>
      <c r="AE99" s="15"/>
    </row>
    <row r="100" spans="24:31" ht="15.75">
      <c r="X100" s="1123" t="s">
        <v>5909</v>
      </c>
      <c r="Y100" s="1125" t="s">
        <v>5410</v>
      </c>
      <c r="Z100" s="1124" t="s">
        <v>5465</v>
      </c>
      <c r="AA100" s="15"/>
      <c r="AB100" s="1123" t="s">
        <v>5910</v>
      </c>
      <c r="AC100" s="1125" t="s">
        <v>5410</v>
      </c>
      <c r="AD100" s="1124" t="s">
        <v>5418</v>
      </c>
      <c r="AE100" s="15"/>
    </row>
    <row r="101" spans="24:31" ht="15.75">
      <c r="X101" s="1123"/>
      <c r="Y101" s="1125"/>
      <c r="Z101" s="1124"/>
      <c r="AA101" s="15"/>
      <c r="AB101" s="15"/>
      <c r="AC101" s="15"/>
      <c r="AD101" s="15"/>
      <c r="AE101" s="15"/>
    </row>
    <row r="102" spans="24:31" ht="18">
      <c r="X102" s="1123" t="s">
        <v>5911</v>
      </c>
      <c r="Y102" s="1125" t="s">
        <v>5415</v>
      </c>
      <c r="Z102" s="1124" t="s">
        <v>5418</v>
      </c>
      <c r="AA102" s="15"/>
      <c r="AB102" s="1669" t="s">
        <v>5912</v>
      </c>
      <c r="AC102" s="1669"/>
      <c r="AD102" s="1669"/>
      <c r="AE102" s="15"/>
    </row>
    <row r="103" spans="24:31" ht="15.75">
      <c r="X103" s="1123" t="s">
        <v>5913</v>
      </c>
      <c r="Y103" s="1125" t="s">
        <v>5415</v>
      </c>
      <c r="Z103" s="1124" t="s">
        <v>5562</v>
      </c>
      <c r="AA103" s="15"/>
      <c r="AB103" s="1670" t="s">
        <v>5914</v>
      </c>
      <c r="AC103" s="1670"/>
      <c r="AD103" s="1144" t="s">
        <v>5915</v>
      </c>
      <c r="AE103" s="15"/>
    </row>
    <row r="104" spans="24:31" ht="15.75">
      <c r="X104" s="1123" t="s">
        <v>5916</v>
      </c>
      <c r="Y104" s="1125" t="s">
        <v>5415</v>
      </c>
      <c r="Z104" s="1124" t="s">
        <v>5479</v>
      </c>
      <c r="AA104" s="15"/>
      <c r="AB104" s="1670"/>
      <c r="AC104" s="1670"/>
      <c r="AD104" s="1144"/>
      <c r="AE104" s="15"/>
    </row>
    <row r="105" spans="24:31" ht="15.75">
      <c r="X105" s="1123" t="s">
        <v>5917</v>
      </c>
      <c r="Y105" s="1125" t="s">
        <v>5415</v>
      </c>
      <c r="Z105" s="1124" t="s">
        <v>5479</v>
      </c>
      <c r="AA105" s="15"/>
      <c r="AB105" s="1123" t="s">
        <v>5918</v>
      </c>
      <c r="AC105" s="1123"/>
      <c r="AD105" s="1124" t="s">
        <v>5919</v>
      </c>
      <c r="AE105" s="15"/>
    </row>
    <row r="106" spans="24:31" ht="15.75">
      <c r="X106" s="1123" t="s">
        <v>5920</v>
      </c>
      <c r="Y106" s="1125" t="s">
        <v>5449</v>
      </c>
      <c r="Z106" s="1137" t="s">
        <v>5450</v>
      </c>
      <c r="AA106" s="15"/>
      <c r="AB106" s="1123" t="s">
        <v>5921</v>
      </c>
      <c r="AC106" s="1123"/>
      <c r="AD106" s="1124" t="s">
        <v>5490</v>
      </c>
      <c r="AE106" s="15"/>
    </row>
    <row r="107" spans="24:31" ht="15.75">
      <c r="X107" s="1123" t="s">
        <v>5922</v>
      </c>
      <c r="Y107" s="1125" t="s">
        <v>5410</v>
      </c>
      <c r="Z107" s="1124" t="s">
        <v>5578</v>
      </c>
      <c r="AA107" s="15"/>
      <c r="AB107" s="1123" t="s">
        <v>5923</v>
      </c>
      <c r="AC107" s="1123"/>
      <c r="AD107" s="1124" t="s">
        <v>5924</v>
      </c>
      <c r="AE107" s="15"/>
    </row>
    <row r="108" spans="24:31" ht="15.75">
      <c r="X108" s="1123" t="s">
        <v>5925</v>
      </c>
      <c r="Y108" s="1125" t="s">
        <v>5391</v>
      </c>
      <c r="Z108" s="1124" t="s">
        <v>5672</v>
      </c>
      <c r="AA108" s="15"/>
      <c r="AB108" s="1123" t="s">
        <v>5926</v>
      </c>
      <c r="AC108" s="1123"/>
      <c r="AD108" s="1124" t="s">
        <v>5418</v>
      </c>
      <c r="AE108" s="15"/>
    </row>
    <row r="109" spans="24:31" ht="15.75">
      <c r="X109" s="1123"/>
      <c r="Y109" s="1125"/>
      <c r="Z109" s="1124"/>
      <c r="AA109" s="15"/>
      <c r="AB109" s="1123" t="s">
        <v>5927</v>
      </c>
      <c r="AC109" s="1123"/>
      <c r="AD109" s="1124" t="s">
        <v>5399</v>
      </c>
      <c r="AE109" s="15"/>
    </row>
    <row r="110" spans="24:31" ht="15.75">
      <c r="X110" s="1123" t="s">
        <v>5928</v>
      </c>
      <c r="Y110" s="1125" t="s">
        <v>5449</v>
      </c>
      <c r="Z110" s="1137" t="s">
        <v>5450</v>
      </c>
      <c r="AA110" s="15"/>
      <c r="AB110" s="1123" t="s">
        <v>5929</v>
      </c>
      <c r="AC110" s="1123"/>
      <c r="AD110" s="1124" t="s">
        <v>5399</v>
      </c>
      <c r="AE110" s="15"/>
    </row>
    <row r="111" spans="24:31" ht="15.75">
      <c r="X111" s="1123" t="s">
        <v>5930</v>
      </c>
      <c r="Y111" s="1125" t="s">
        <v>5449</v>
      </c>
      <c r="Z111" s="1137" t="s">
        <v>5450</v>
      </c>
      <c r="AA111" s="15"/>
      <c r="AB111" s="1123" t="s">
        <v>5931</v>
      </c>
      <c r="AC111" s="1123"/>
      <c r="AD111" s="1124" t="s">
        <v>5550</v>
      </c>
      <c r="AE111" s="15"/>
    </row>
    <row r="112" spans="24:31" ht="15.75">
      <c r="X112" s="1123" t="s">
        <v>5932</v>
      </c>
      <c r="Y112" s="1125" t="s">
        <v>5933</v>
      </c>
      <c r="Z112" s="1137" t="s">
        <v>5934</v>
      </c>
      <c r="AA112" s="15"/>
      <c r="AB112" s="1123" t="s">
        <v>5935</v>
      </c>
      <c r="AC112" s="1123"/>
      <c r="AD112" s="1124" t="s">
        <v>5832</v>
      </c>
      <c r="AE112" s="15"/>
    </row>
    <row r="113" spans="24:31" ht="15.75">
      <c r="X113" s="1123" t="s">
        <v>5936</v>
      </c>
      <c r="Y113" s="1125" t="s">
        <v>5937</v>
      </c>
      <c r="Z113" s="1124" t="s">
        <v>5938</v>
      </c>
      <c r="AA113" s="15"/>
      <c r="AB113" s="1123" t="s">
        <v>5939</v>
      </c>
      <c r="AC113" s="1123"/>
      <c r="AD113" s="1124" t="s">
        <v>5940</v>
      </c>
      <c r="AE113" s="15"/>
    </row>
    <row r="114" spans="24:31" ht="15.75">
      <c r="X114" s="1123" t="s">
        <v>5941</v>
      </c>
      <c r="Y114" s="1125" t="s">
        <v>5415</v>
      </c>
      <c r="Z114" s="1124" t="s">
        <v>5440</v>
      </c>
      <c r="AA114" s="15"/>
      <c r="AB114" s="1123" t="s">
        <v>5942</v>
      </c>
      <c r="AC114" s="1123"/>
      <c r="AD114" s="1124" t="s">
        <v>5399</v>
      </c>
      <c r="AE114" s="15"/>
    </row>
    <row r="115" spans="24:31" ht="15.75">
      <c r="X115" s="1123" t="s">
        <v>5943</v>
      </c>
      <c r="Y115" s="1125" t="s">
        <v>5884</v>
      </c>
      <c r="Z115" s="1124" t="s">
        <v>5832</v>
      </c>
      <c r="AA115" s="15"/>
      <c r="AB115" s="1123" t="s">
        <v>5944</v>
      </c>
      <c r="AC115" s="1123"/>
      <c r="AD115" s="1124" t="s">
        <v>5550</v>
      </c>
      <c r="AE115" s="15"/>
    </row>
    <row r="116" spans="24:31" ht="15.75">
      <c r="X116" s="1123" t="s">
        <v>5945</v>
      </c>
      <c r="Y116" s="1125" t="s">
        <v>5946</v>
      </c>
      <c r="Z116" s="1124" t="s">
        <v>5440</v>
      </c>
      <c r="AA116" s="15"/>
      <c r="AB116" s="1123" t="s">
        <v>5947</v>
      </c>
      <c r="AC116" s="1123"/>
      <c r="AD116" s="1124" t="s">
        <v>5835</v>
      </c>
      <c r="AE116" s="15"/>
    </row>
    <row r="117" spans="24:31" ht="15.75">
      <c r="X117" s="1123" t="s">
        <v>5948</v>
      </c>
      <c r="Y117" s="1125" t="s">
        <v>5549</v>
      </c>
      <c r="Z117" s="1124" t="s">
        <v>5761</v>
      </c>
      <c r="AA117" s="15"/>
      <c r="AB117" s="1123" t="s">
        <v>5949</v>
      </c>
      <c r="AC117" s="1123"/>
      <c r="AD117" s="1124" t="s">
        <v>5832</v>
      </c>
      <c r="AE117" s="15"/>
    </row>
    <row r="118" spans="24:31" ht="15.75">
      <c r="X118" s="1123" t="s">
        <v>5950</v>
      </c>
      <c r="Y118" s="1125" t="s">
        <v>5951</v>
      </c>
      <c r="Z118" s="1124" t="s">
        <v>5952</v>
      </c>
      <c r="AA118" s="15"/>
      <c r="AB118" s="1123" t="s">
        <v>5953</v>
      </c>
      <c r="AC118" s="1123"/>
      <c r="AD118" s="1124" t="s">
        <v>5399</v>
      </c>
      <c r="AE118" s="15"/>
    </row>
    <row r="119" spans="24:31" ht="15.75">
      <c r="X119" s="1123" t="s">
        <v>5954</v>
      </c>
      <c r="Y119" s="1125" t="s">
        <v>5449</v>
      </c>
      <c r="Z119" s="1137" t="s">
        <v>5450</v>
      </c>
      <c r="AA119" s="15"/>
      <c r="AB119" s="1123" t="s">
        <v>5955</v>
      </c>
      <c r="AC119" s="1123"/>
      <c r="AD119" s="1124" t="s">
        <v>5399</v>
      </c>
      <c r="AE119" s="15"/>
    </row>
    <row r="120" spans="24:31" ht="15.75">
      <c r="X120" s="1123" t="s">
        <v>5956</v>
      </c>
      <c r="Y120" s="1125">
        <v>1</v>
      </c>
      <c r="Z120" s="1124" t="s">
        <v>5416</v>
      </c>
      <c r="AA120" s="15"/>
      <c r="AB120" s="1123" t="s">
        <v>5957</v>
      </c>
      <c r="AC120" s="1123"/>
      <c r="AD120" s="1124" t="s">
        <v>5832</v>
      </c>
      <c r="AE120" s="15"/>
    </row>
    <row r="121" spans="24:31" ht="15.75">
      <c r="X121" s="15"/>
      <c r="Y121" s="15"/>
      <c r="Z121" s="15"/>
      <c r="AA121" s="15"/>
      <c r="AB121" s="1123" t="s">
        <v>5958</v>
      </c>
      <c r="AC121" s="1123"/>
      <c r="AD121" s="1124" t="s">
        <v>5550</v>
      </c>
      <c r="AE121" s="15"/>
    </row>
    <row r="122" spans="24:31" ht="15.75">
      <c r="X122" s="15"/>
      <c r="Y122" s="15"/>
      <c r="Z122" s="15"/>
      <c r="AA122" s="15"/>
      <c r="AB122" s="1123" t="s">
        <v>5959</v>
      </c>
      <c r="AC122" s="1123"/>
      <c r="AD122" s="1124" t="s">
        <v>5550</v>
      </c>
      <c r="AE122" s="15"/>
    </row>
    <row r="123" spans="24:31" ht="15.75">
      <c r="X123" s="15"/>
      <c r="Y123" s="15"/>
      <c r="Z123" s="15"/>
      <c r="AA123" s="15"/>
      <c r="AB123" s="1123" t="s">
        <v>5960</v>
      </c>
      <c r="AC123" s="1123"/>
      <c r="AD123" s="1124" t="s">
        <v>5432</v>
      </c>
      <c r="AE123" s="15"/>
    </row>
    <row r="124" spans="24:31" ht="15.75">
      <c r="X124" s="15"/>
      <c r="Y124" s="15"/>
      <c r="Z124" s="15"/>
      <c r="AA124" s="15"/>
      <c r="AB124" s="1123" t="s">
        <v>5961</v>
      </c>
      <c r="AC124" s="1123"/>
      <c r="AD124" s="1124" t="s">
        <v>5832</v>
      </c>
      <c r="AE124" s="1107"/>
    </row>
    <row r="125" spans="24:31" ht="15.75">
      <c r="X125" s="15"/>
      <c r="Y125" s="15"/>
      <c r="Z125" s="15"/>
      <c r="AA125" s="15"/>
      <c r="AB125" s="1123" t="s">
        <v>5962</v>
      </c>
      <c r="AC125" s="1123"/>
      <c r="AD125" s="1124" t="s">
        <v>5963</v>
      </c>
      <c r="AE125" s="15"/>
    </row>
    <row r="126" spans="24:31">
      <c r="AE126" s="15"/>
    </row>
    <row r="127" spans="24:31">
      <c r="AB127" s="1159" t="s">
        <v>5964</v>
      </c>
      <c r="AE127" s="15"/>
    </row>
    <row r="128" spans="24:31">
      <c r="X128" s="15"/>
      <c r="Y128" s="15"/>
      <c r="Z128" s="15"/>
      <c r="AA128" s="15"/>
      <c r="AB128" s="1159" t="s">
        <v>5965</v>
      </c>
      <c r="AD128" s="15"/>
      <c r="AE128" s="15"/>
    </row>
    <row r="129" spans="24:31">
      <c r="X129" s="15"/>
      <c r="Y129" s="15"/>
      <c r="Z129" s="15"/>
      <c r="AA129" s="15"/>
      <c r="AC129" s="15"/>
      <c r="AD129" s="15"/>
      <c r="AE129" s="15"/>
    </row>
    <row r="130" spans="24:31">
      <c r="X130" s="15"/>
      <c r="Y130" s="15"/>
      <c r="Z130" s="15"/>
      <c r="AA130" s="15"/>
      <c r="AC130" s="15"/>
      <c r="AD130" s="15"/>
      <c r="AE130" s="15"/>
    </row>
    <row r="131" spans="24:31">
      <c r="Y131" s="15"/>
      <c r="Z131" s="15"/>
      <c r="AA131" s="15"/>
      <c r="AB131" s="15"/>
      <c r="AC131" s="15"/>
      <c r="AD131" s="15"/>
      <c r="AE131" s="15"/>
    </row>
    <row r="132" spans="24:31">
      <c r="Y132" s="15"/>
      <c r="Z132" s="15"/>
      <c r="AA132" s="15"/>
      <c r="AB132" s="15"/>
      <c r="AC132" s="15"/>
      <c r="AD132" s="15"/>
      <c r="AE132" s="15"/>
    </row>
    <row r="133" spans="24:31">
      <c r="Y133" s="15"/>
      <c r="Z133" s="15"/>
      <c r="AA133" s="15"/>
      <c r="AB133" s="15"/>
      <c r="AC133" s="15"/>
      <c r="AD133" s="15"/>
      <c r="AE133" s="15"/>
    </row>
    <row r="134" spans="24:31">
      <c r="Y134" s="15"/>
      <c r="Z134" s="15"/>
      <c r="AA134" s="15"/>
      <c r="AB134" s="15"/>
      <c r="AC134" s="15"/>
      <c r="AD134" s="15"/>
      <c r="AE134" s="15"/>
    </row>
    <row r="135" spans="24:31">
      <c r="Y135" s="15"/>
      <c r="Z135" s="15"/>
      <c r="AA135" s="15"/>
      <c r="AB135" s="15"/>
      <c r="AC135" s="15"/>
      <c r="AD135" s="15"/>
      <c r="AE135" s="15"/>
    </row>
    <row r="136" spans="24:31">
      <c r="Y136" s="15"/>
      <c r="Z136" s="15"/>
      <c r="AA136" s="15"/>
      <c r="AB136" s="15"/>
      <c r="AC136" s="15"/>
      <c r="AD136" s="15"/>
      <c r="AE136" s="15"/>
    </row>
  </sheetData>
  <mergeCells count="13">
    <mergeCell ref="AF74:AF75"/>
    <mergeCell ref="AG74:AI74"/>
    <mergeCell ref="AJ74:AM74"/>
    <mergeCell ref="AB102:AD102"/>
    <mergeCell ref="AB103:AC104"/>
    <mergeCell ref="B1:V1"/>
    <mergeCell ref="B2:G4"/>
    <mergeCell ref="I2:N4"/>
    <mergeCell ref="P2:U4"/>
    <mergeCell ref="A5:A68"/>
    <mergeCell ref="H5:H68"/>
    <mergeCell ref="O5:O68"/>
    <mergeCell ref="V5:V68"/>
  </mergeCells>
  <hyperlinks>
    <hyperlink ref="AV8" r:id="rId1" xr:uid="{00000000-0004-0000-0500-000000000000}"/>
    <hyperlink ref="AV10" r:id="rId2" xr:uid="{00000000-0004-0000-0500-000001000000}"/>
    <hyperlink ref="AX12" r:id="rId3" xr:uid="{00000000-0004-0000-0500-000002000000}"/>
    <hyperlink ref="AY14" r:id="rId4" xr:uid="{00000000-0004-0000-0500-000003000000}"/>
    <hyperlink ref="AW16" r:id="rId5" xr:uid="{00000000-0004-0000-0500-000004000000}"/>
    <hyperlink ref="AX18" r:id="rId6" xr:uid="{00000000-0004-0000-0500-000005000000}"/>
    <hyperlink ref="AV20" r:id="rId7" xr:uid="{00000000-0004-0000-0500-000006000000}"/>
    <hyperlink ref="AV22" r:id="rId8" xr:uid="{00000000-0004-0000-0500-000007000000}"/>
    <hyperlink ref="AV24" r:id="rId9" xr:uid="{00000000-0004-0000-0500-000008000000}"/>
    <hyperlink ref="AV26" r:id="rId10" xr:uid="{00000000-0004-0000-0500-000009000000}"/>
    <hyperlink ref="AV28" r:id="rId11" xr:uid="{00000000-0004-0000-0500-00000A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227"/>
  <sheetViews>
    <sheetView zoomScale="75" zoomScaleNormal="75" workbookViewId="0">
      <selection activeCell="E10" sqref="E10"/>
    </sheetView>
  </sheetViews>
  <sheetFormatPr baseColWidth="10" defaultRowHeight="12.75"/>
  <cols>
    <col min="1" max="27" width="15.7109375" style="10" customWidth="1"/>
    <col min="28" max="16384" width="11.42578125" style="10"/>
  </cols>
  <sheetData>
    <row r="1" spans="1:33" ht="30" customHeight="1">
      <c r="A1" s="157">
        <f t="shared" ref="A1:AA1" ca="1" si="0">CELL("largeur",A1)</f>
        <v>15</v>
      </c>
      <c r="B1" s="157">
        <f t="shared" ca="1" si="0"/>
        <v>15</v>
      </c>
      <c r="C1" s="157">
        <f t="shared" ca="1" si="0"/>
        <v>15</v>
      </c>
      <c r="D1" s="157">
        <f t="shared" ca="1" si="0"/>
        <v>15</v>
      </c>
      <c r="E1" s="157">
        <f t="shared" ca="1" si="0"/>
        <v>15</v>
      </c>
      <c r="F1" s="157">
        <f t="shared" ca="1" si="0"/>
        <v>15</v>
      </c>
      <c r="G1" s="157">
        <f t="shared" ca="1" si="0"/>
        <v>15</v>
      </c>
      <c r="H1" s="157">
        <f t="shared" ca="1" si="0"/>
        <v>15</v>
      </c>
      <c r="I1" s="157">
        <f t="shared" ca="1" si="0"/>
        <v>15</v>
      </c>
      <c r="J1" s="157">
        <f t="shared" ca="1" si="0"/>
        <v>15</v>
      </c>
      <c r="K1" s="157">
        <f t="shared" ca="1" si="0"/>
        <v>15</v>
      </c>
      <c r="L1" s="157">
        <f t="shared" ca="1" si="0"/>
        <v>15</v>
      </c>
      <c r="M1" s="157">
        <f t="shared" ca="1" si="0"/>
        <v>15</v>
      </c>
      <c r="N1" s="157">
        <f t="shared" ca="1" si="0"/>
        <v>15</v>
      </c>
      <c r="O1" s="157">
        <f t="shared" ca="1" si="0"/>
        <v>15</v>
      </c>
      <c r="P1" s="157">
        <f t="shared" ca="1" si="0"/>
        <v>15</v>
      </c>
      <c r="Q1" s="157">
        <f t="shared" ca="1" si="0"/>
        <v>15</v>
      </c>
      <c r="R1" s="157">
        <f t="shared" ca="1" si="0"/>
        <v>15</v>
      </c>
      <c r="S1" s="157">
        <f t="shared" ca="1" si="0"/>
        <v>15</v>
      </c>
      <c r="T1" s="157">
        <f t="shared" ca="1" si="0"/>
        <v>15</v>
      </c>
      <c r="U1" s="157">
        <f t="shared" ca="1" si="0"/>
        <v>15</v>
      </c>
      <c r="V1" s="157">
        <f t="shared" ca="1" si="0"/>
        <v>15</v>
      </c>
      <c r="W1" s="157">
        <f t="shared" ca="1" si="0"/>
        <v>15</v>
      </c>
      <c r="X1" s="157">
        <f t="shared" ca="1" si="0"/>
        <v>15</v>
      </c>
      <c r="Y1" s="157">
        <f t="shared" ca="1" si="0"/>
        <v>15</v>
      </c>
      <c r="Z1" s="157">
        <f t="shared" ca="1" si="0"/>
        <v>15</v>
      </c>
      <c r="AA1" s="157">
        <f t="shared" ca="1" si="0"/>
        <v>15</v>
      </c>
    </row>
    <row r="2" spans="1:33" ht="30" customHeight="1">
      <c r="A2" s="8"/>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row>
    <row r="3" spans="1:33" ht="30" customHeight="1">
      <c r="A3" s="8"/>
      <c r="B3" s="11" t="s">
        <v>925</v>
      </c>
      <c r="C3" s="8"/>
      <c r="D3" s="8"/>
      <c r="E3" s="8"/>
      <c r="F3" s="8"/>
      <c r="G3" s="8"/>
      <c r="H3" s="8"/>
      <c r="I3" s="9"/>
      <c r="J3" s="8"/>
      <c r="K3" s="8"/>
      <c r="L3" s="9"/>
      <c r="M3" s="9"/>
      <c r="N3" s="9"/>
      <c r="O3" s="9"/>
      <c r="P3" s="271" t="s">
        <v>5341</v>
      </c>
      <c r="Q3" s="100"/>
      <c r="R3" s="100"/>
      <c r="S3" s="100"/>
      <c r="T3" s="100"/>
      <c r="U3" s="271"/>
      <c r="V3" s="100"/>
      <c r="W3" s="100"/>
      <c r="X3" s="100"/>
      <c r="Y3" s="100"/>
      <c r="Z3" s="100"/>
      <c r="AA3" s="100"/>
    </row>
    <row r="4" spans="1:33" ht="30" customHeight="1">
      <c r="A4" s="8"/>
      <c r="B4" s="11" t="s">
        <v>926</v>
      </c>
      <c r="C4" s="100"/>
      <c r="D4" s="100"/>
      <c r="E4" s="100"/>
      <c r="F4" s="100"/>
      <c r="G4" s="100"/>
      <c r="H4" s="100"/>
      <c r="I4" s="100"/>
      <c r="J4" s="100"/>
      <c r="K4" s="100"/>
      <c r="L4" s="100"/>
      <c r="M4" s="100"/>
      <c r="N4" s="100"/>
      <c r="O4" s="100"/>
      <c r="P4" s="271" t="s">
        <v>776</v>
      </c>
      <c r="Q4" s="100"/>
      <c r="R4" s="100"/>
      <c r="S4" s="100"/>
      <c r="T4" s="100"/>
      <c r="U4" s="271"/>
      <c r="V4" s="100"/>
      <c r="W4" s="100"/>
      <c r="X4" s="100"/>
      <c r="Y4" s="100"/>
      <c r="Z4" s="100"/>
      <c r="AA4" s="100"/>
    </row>
    <row r="5" spans="1:33" ht="30" customHeight="1">
      <c r="A5" s="8"/>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33" s="114" customFormat="1" ht="40.5" customHeight="1">
      <c r="A6" s="111"/>
      <c r="B6" s="115"/>
      <c r="C6" s="364" t="s">
        <v>740</v>
      </c>
      <c r="D6" s="112"/>
      <c r="E6" s="112"/>
      <c r="F6" s="112"/>
      <c r="G6" s="112"/>
      <c r="H6" s="112"/>
      <c r="I6" s="112"/>
      <c r="J6" s="112"/>
      <c r="K6" s="112"/>
      <c r="L6" s="112"/>
      <c r="M6" s="9"/>
      <c r="N6" s="112"/>
      <c r="O6" s="112"/>
      <c r="P6" s="112"/>
      <c r="Q6" s="112"/>
      <c r="R6" s="112"/>
      <c r="S6" s="112"/>
      <c r="T6" s="112"/>
      <c r="U6" s="112"/>
      <c r="V6" s="112"/>
      <c r="W6" s="112"/>
      <c r="X6" s="112"/>
      <c r="Y6" s="112"/>
      <c r="Z6" s="112"/>
      <c r="AA6" s="112"/>
      <c r="AG6" s="10"/>
    </row>
    <row r="7" spans="1:33" s="114" customFormat="1" ht="40.5" customHeight="1">
      <c r="A7" s="111"/>
      <c r="B7" s="115"/>
      <c r="C7" s="101"/>
      <c r="D7" s="112"/>
      <c r="E7" s="365" t="s">
        <v>927</v>
      </c>
      <c r="F7" s="112"/>
      <c r="G7" s="366" t="s">
        <v>928</v>
      </c>
      <c r="H7" s="112"/>
      <c r="I7" s="112"/>
      <c r="J7" s="112"/>
      <c r="K7" s="112"/>
      <c r="L7" s="365" t="s">
        <v>927</v>
      </c>
      <c r="M7" s="112"/>
      <c r="N7" s="366" t="s">
        <v>928</v>
      </c>
      <c r="O7" s="112"/>
      <c r="P7" s="112"/>
      <c r="Q7" s="112"/>
      <c r="R7" s="112"/>
      <c r="S7" s="112"/>
      <c r="T7" s="112"/>
      <c r="U7" s="112"/>
      <c r="V7" s="112"/>
      <c r="W7" s="112"/>
      <c r="X7" s="112"/>
      <c r="Y7" s="112"/>
      <c r="Z7" s="112"/>
      <c r="AA7" s="112"/>
      <c r="AG7" s="10"/>
    </row>
    <row r="8" spans="1:33" s="114" customFormat="1" ht="40.5" customHeight="1">
      <c r="A8" s="111"/>
      <c r="B8" s="115"/>
      <c r="C8" s="142"/>
      <c r="D8" s="143" t="s">
        <v>743</v>
      </c>
      <c r="E8" s="144">
        <f>COLUMN()</f>
        <v>5</v>
      </c>
      <c r="F8" s="112"/>
      <c r="G8" s="367" t="str">
        <f ca="1">_xlfn.FORMULATEXT(E8)</f>
        <v>=COLONNE()</v>
      </c>
      <c r="H8" s="368"/>
      <c r="I8" s="112"/>
      <c r="J8" s="143"/>
      <c r="K8" s="143" t="s">
        <v>744</v>
      </c>
      <c r="L8" s="145" t="str">
        <f>ADDRESS(ROW(),COLUMN(),4)</f>
        <v>L8</v>
      </c>
      <c r="M8" s="112"/>
      <c r="N8" s="367" t="str">
        <f ca="1">_xlfn.FORMULATEXT(L8)</f>
        <v>=ADRESSE(LIGNE();COLONNE();4)</v>
      </c>
      <c r="O8" s="112"/>
      <c r="P8" s="112"/>
      <c r="Q8" s="112"/>
      <c r="R8" s="368"/>
      <c r="S8" s="368"/>
      <c r="T8" s="368"/>
      <c r="U8" s="112"/>
      <c r="V8" s="112"/>
      <c r="W8" s="112"/>
      <c r="X8" s="112"/>
      <c r="Y8" s="112"/>
      <c r="Z8" s="112"/>
      <c r="AA8" s="112"/>
      <c r="AG8" s="10"/>
    </row>
    <row r="9" spans="1:33" s="114" customFormat="1" ht="40.5" customHeight="1">
      <c r="A9" s="111"/>
      <c r="B9" s="115"/>
      <c r="C9" s="112"/>
      <c r="D9" s="112"/>
      <c r="E9" s="365" t="s">
        <v>927</v>
      </c>
      <c r="F9" s="112"/>
      <c r="G9" s="366" t="s">
        <v>928</v>
      </c>
      <c r="H9" s="112"/>
      <c r="I9" s="112"/>
      <c r="J9" s="9"/>
      <c r="K9" s="112"/>
      <c r="L9" s="365" t="s">
        <v>927</v>
      </c>
      <c r="M9" s="112"/>
      <c r="N9" s="366" t="s">
        <v>928</v>
      </c>
      <c r="O9" s="112"/>
      <c r="P9" s="112"/>
      <c r="Q9" s="112"/>
      <c r="R9" s="112"/>
      <c r="S9" s="112"/>
      <c r="T9" s="112"/>
      <c r="U9" s="112"/>
      <c r="V9" s="112"/>
      <c r="W9" s="112"/>
      <c r="X9" s="112"/>
      <c r="Y9" s="112"/>
      <c r="Z9" s="112"/>
      <c r="AA9" s="112"/>
      <c r="AG9" s="10"/>
    </row>
    <row r="10" spans="1:33" s="114" customFormat="1" ht="40.5" customHeight="1">
      <c r="A10" s="111"/>
      <c r="B10" s="115"/>
      <c r="C10" s="142"/>
      <c r="D10" s="143" t="s">
        <v>755</v>
      </c>
      <c r="E10" s="154">
        <f>ROW()</f>
        <v>10</v>
      </c>
      <c r="F10" s="112"/>
      <c r="G10" s="367" t="str">
        <f ca="1">_xlfn.FORMULATEXT(E10)</f>
        <v>=LIGNE()</v>
      </c>
      <c r="H10" s="368"/>
      <c r="I10" s="112"/>
      <c r="J10" s="142"/>
      <c r="K10" s="143" t="s">
        <v>763</v>
      </c>
      <c r="L10" s="157">
        <f t="shared" ref="L10" ca="1" si="1">CELL("largeur",L10)</f>
        <v>15</v>
      </c>
      <c r="M10" s="112"/>
      <c r="N10" s="367" t="str">
        <f ca="1">_xlfn.FORMULATEXT(L10)</f>
        <v>=CELLULE("largeur";L10)</v>
      </c>
      <c r="O10" s="112"/>
      <c r="P10" s="112"/>
      <c r="Q10" s="112"/>
      <c r="R10" s="368"/>
      <c r="S10" s="368"/>
      <c r="T10" s="368"/>
      <c r="U10" s="112"/>
      <c r="V10" s="112"/>
      <c r="W10" s="112"/>
      <c r="X10" s="112"/>
      <c r="Y10" s="112"/>
      <c r="Z10" s="112"/>
      <c r="AA10" s="112"/>
      <c r="AG10" s="10"/>
    </row>
    <row r="11" spans="1:33" s="114" customFormat="1" ht="40.5" customHeight="1">
      <c r="A11" s="111"/>
      <c r="B11" s="115"/>
      <c r="C11" s="112"/>
      <c r="D11" s="112"/>
      <c r="E11" s="365" t="s">
        <v>927</v>
      </c>
      <c r="F11" s="112"/>
      <c r="G11" s="366" t="s">
        <v>928</v>
      </c>
      <c r="H11" s="112"/>
      <c r="I11" s="112"/>
      <c r="J11" s="112"/>
      <c r="K11" s="112"/>
      <c r="L11" s="112"/>
      <c r="M11" s="9"/>
      <c r="N11" s="112"/>
      <c r="O11" s="112"/>
      <c r="P11" s="112"/>
      <c r="Q11" s="112"/>
      <c r="R11" s="112"/>
      <c r="S11" s="112"/>
      <c r="T11" s="112"/>
      <c r="U11" s="112"/>
      <c r="V11" s="112"/>
      <c r="W11" s="112"/>
      <c r="X11" s="112"/>
      <c r="Y11" s="112"/>
      <c r="Z11" s="112"/>
      <c r="AA11" s="112"/>
      <c r="AG11" s="10"/>
    </row>
    <row r="12" spans="1:33" s="114" customFormat="1" ht="40.5" customHeight="1">
      <c r="A12" s="111"/>
      <c r="B12" s="115"/>
      <c r="C12" s="143"/>
      <c r="D12" s="143" t="s">
        <v>756</v>
      </c>
      <c r="E12" s="155" t="str">
        <f>LEFT(ADDRESS(1,COLUMN(),4),LEN(ADDRESS(1,COLUMN(),4))-1)</f>
        <v>E</v>
      </c>
      <c r="F12" s="112"/>
      <c r="G12" s="367" t="str">
        <f ca="1">_xlfn.FORMULATEXT(E12)</f>
        <v>=GAUCHE(ADRESSE(1;COLONNE();4);NBCAR(ADRESSE(1;COLONNE();4))-1)</v>
      </c>
      <c r="H12" s="367"/>
      <c r="I12" s="367"/>
      <c r="J12" s="367"/>
      <c r="K12" s="367"/>
      <c r="L12" s="367"/>
      <c r="M12" s="367"/>
      <c r="N12" s="367"/>
      <c r="O12" s="367"/>
      <c r="P12" s="112"/>
      <c r="Q12" s="112"/>
      <c r="R12" s="112"/>
      <c r="S12" s="112"/>
      <c r="T12" s="112"/>
      <c r="U12" s="112"/>
      <c r="V12" s="112"/>
      <c r="W12" s="112"/>
      <c r="X12" s="112"/>
      <c r="Y12" s="112"/>
      <c r="Z12" s="112"/>
      <c r="AA12" s="112"/>
      <c r="AG12" s="10"/>
    </row>
    <row r="13" spans="1:33" s="341" customFormat="1" ht="40.5" customHeight="1">
      <c r="A13" s="337"/>
      <c r="B13" s="338"/>
      <c r="C13" s="339"/>
      <c r="D13" s="337"/>
      <c r="E13" s="339"/>
      <c r="F13" s="337"/>
      <c r="G13" s="337"/>
      <c r="H13" s="9"/>
      <c r="I13" s="9"/>
      <c r="J13" s="9"/>
      <c r="K13" s="1047"/>
      <c r="L13" s="1048" t="str">
        <f ca="1">"Page "&amp;_xlfn.SHEET()&amp;" sur "&amp;_xlfn.SHEETS()</f>
        <v>Page 7 sur 11</v>
      </c>
      <c r="M13" s="9"/>
      <c r="N13" s="367" t="s">
        <v>5343</v>
      </c>
      <c r="O13" s="340"/>
      <c r="P13" s="340"/>
      <c r="Q13" s="340"/>
      <c r="R13" s="340"/>
      <c r="S13" s="340"/>
      <c r="T13" s="340"/>
      <c r="U13" s="340"/>
      <c r="V13" s="340"/>
      <c r="W13" s="340"/>
      <c r="X13" s="340"/>
      <c r="Y13" s="158"/>
      <c r="Z13" s="340"/>
      <c r="AA13" s="158"/>
      <c r="AG13" s="10"/>
    </row>
    <row r="14" spans="1:33" s="114" customFormat="1" ht="40.5" customHeight="1">
      <c r="A14" s="111"/>
      <c r="B14" s="115"/>
      <c r="C14" s="151"/>
      <c r="D14" s="111"/>
      <c r="E14" s="151"/>
      <c r="F14" s="365" t="s">
        <v>927</v>
      </c>
      <c r="G14" s="111"/>
      <c r="H14" s="111"/>
      <c r="I14" s="111"/>
      <c r="J14" s="111"/>
      <c r="K14" s="111"/>
      <c r="L14" s="9"/>
      <c r="M14" s="9"/>
      <c r="N14" s="112"/>
      <c r="O14" s="112"/>
      <c r="P14" s="112"/>
      <c r="Q14" s="112"/>
      <c r="R14" s="112"/>
      <c r="S14" s="112"/>
      <c r="T14" s="112"/>
      <c r="U14" s="112"/>
      <c r="V14" s="112"/>
      <c r="W14" s="112"/>
      <c r="X14" s="112"/>
      <c r="Y14" s="112"/>
      <c r="Z14" s="138"/>
      <c r="AA14" s="138"/>
      <c r="AG14" s="10"/>
    </row>
    <row r="15" spans="1:33" s="114" customFormat="1" ht="40.5" customHeight="1">
      <c r="A15" s="111"/>
      <c r="B15" s="115"/>
      <c r="C15" s="369" t="s">
        <v>929</v>
      </c>
      <c r="D15" s="368"/>
      <c r="E15" s="368"/>
      <c r="F15" s="370" t="str">
        <f ca="1">CELL("nomfichier")</f>
        <v>E:\0-UPRT\1-UPRT.FR-SITE-WEB\ff-fiches-fabrications\ff-fiches-fabrication-maj-08-2020\[OK.ff-15-restauration-2.modèles.de.fiches.xlsx]fiches.1</v>
      </c>
      <c r="G15" s="371"/>
      <c r="H15" s="371"/>
      <c r="I15" s="371"/>
      <c r="J15" s="371"/>
      <c r="K15" s="371"/>
      <c r="L15" s="372"/>
      <c r="M15" s="372"/>
      <c r="N15" s="159"/>
      <c r="O15" s="159"/>
      <c r="P15" s="159"/>
      <c r="Q15" s="159"/>
      <c r="R15" s="159"/>
      <c r="S15" s="159"/>
      <c r="T15" s="159"/>
      <c r="U15" s="159"/>
      <c r="V15" s="159"/>
      <c r="W15" s="159"/>
      <c r="X15" s="159"/>
      <c r="Y15" s="112"/>
      <c r="Z15" s="112"/>
      <c r="AA15" s="112"/>
      <c r="AG15" s="10"/>
    </row>
    <row r="16" spans="1:33" s="114" customFormat="1" ht="40.5" customHeight="1">
      <c r="A16" s="111"/>
      <c r="B16" s="115"/>
      <c r="C16" s="111"/>
      <c r="D16" s="111"/>
      <c r="E16" s="111"/>
      <c r="F16" s="367" t="str">
        <f ca="1">_xlfn.FORMULATEXT(F15)</f>
        <v>=CELLULE("nomfichier")</v>
      </c>
      <c r="G16" s="367"/>
      <c r="H16" s="367"/>
      <c r="I16" s="367"/>
      <c r="J16" s="111"/>
      <c r="K16" s="111"/>
      <c r="L16" s="9"/>
      <c r="M16" s="9"/>
      <c r="N16" s="112"/>
      <c r="O16" s="112"/>
      <c r="P16" s="112"/>
      <c r="Q16" s="112"/>
      <c r="R16" s="112"/>
      <c r="S16" s="112"/>
      <c r="T16" s="112"/>
      <c r="U16" s="112"/>
      <c r="V16" s="112"/>
      <c r="W16" s="112"/>
      <c r="X16" s="112"/>
      <c r="Y16" s="112"/>
      <c r="Z16" s="112"/>
      <c r="AA16" s="112"/>
      <c r="AG16" s="10"/>
    </row>
    <row r="17" spans="1:44" s="341" customFormat="1" ht="40.5" customHeight="1">
      <c r="A17" s="337"/>
      <c r="B17" s="338"/>
      <c r="C17" s="339"/>
      <c r="D17" s="337"/>
      <c r="E17" s="339"/>
      <c r="F17" s="373" t="s">
        <v>928</v>
      </c>
      <c r="G17" s="337"/>
      <c r="H17" s="9"/>
      <c r="I17" s="9"/>
      <c r="J17" s="9"/>
      <c r="K17" s="9"/>
      <c r="L17" s="9"/>
      <c r="M17" s="9"/>
      <c r="N17" s="340"/>
      <c r="O17" s="340"/>
      <c r="P17" s="340"/>
      <c r="Q17" s="340"/>
      <c r="R17" s="340"/>
      <c r="S17" s="340"/>
      <c r="T17" s="340"/>
      <c r="U17" s="340"/>
      <c r="V17" s="340"/>
      <c r="W17" s="340"/>
      <c r="X17" s="340"/>
      <c r="Y17" s="158"/>
      <c r="Z17" s="340"/>
      <c r="AA17" s="158"/>
      <c r="AG17" s="10"/>
    </row>
    <row r="18" spans="1:44" s="341" customFormat="1" ht="40.5" customHeight="1">
      <c r="A18" s="337"/>
      <c r="B18" s="338"/>
      <c r="C18" s="339"/>
      <c r="D18" s="337"/>
      <c r="E18" s="339"/>
      <c r="F18" s="337"/>
      <c r="G18" s="337"/>
      <c r="H18" s="9"/>
      <c r="I18" s="9"/>
      <c r="J18" s="9"/>
      <c r="K18" s="9"/>
      <c r="L18" s="9"/>
      <c r="M18" s="9"/>
      <c r="N18" s="340"/>
      <c r="O18" s="340"/>
      <c r="P18" s="340"/>
      <c r="Q18" s="340"/>
      <c r="R18" s="340"/>
      <c r="S18" s="340"/>
      <c r="T18" s="340"/>
      <c r="U18" s="340"/>
      <c r="V18" s="340"/>
      <c r="W18" s="340"/>
      <c r="X18" s="340"/>
      <c r="Y18" s="158"/>
      <c r="Z18" s="340"/>
      <c r="AA18" s="158"/>
      <c r="AG18" s="10"/>
    </row>
    <row r="19" spans="1:44" s="113" customFormat="1" ht="53.25" customHeight="1">
      <c r="A19" s="298"/>
      <c r="B19" s="299"/>
      <c r="C19" s="300"/>
      <c r="D19" s="301"/>
      <c r="E19" s="301"/>
      <c r="F19" s="302"/>
      <c r="G19" s="302"/>
      <c r="H19" s="302"/>
      <c r="I19" s="302"/>
      <c r="J19" s="303"/>
      <c r="K19" s="300"/>
      <c r="L19" s="300"/>
      <c r="M19" s="300"/>
      <c r="N19" s="300"/>
      <c r="O19" s="300"/>
      <c r="P19" s="300"/>
      <c r="Q19" s="300"/>
      <c r="R19" s="300"/>
      <c r="S19" s="300"/>
      <c r="T19" s="300"/>
      <c r="U19" s="300"/>
      <c r="V19" s="300"/>
      <c r="W19" s="300"/>
      <c r="X19" s="300"/>
      <c r="Y19" s="300"/>
      <c r="Z19" s="300"/>
      <c r="AA19" s="300"/>
    </row>
    <row r="20" spans="1:44" s="113" customFormat="1" ht="24.95" customHeight="1">
      <c r="A20" s="111"/>
      <c r="B20" s="1672" t="s">
        <v>930</v>
      </c>
      <c r="C20" s="1672"/>
      <c r="D20" s="1672"/>
      <c r="E20" s="1672"/>
      <c r="F20" s="1672"/>
      <c r="G20" s="1672"/>
      <c r="H20" s="1672"/>
      <c r="I20" s="1672"/>
      <c r="J20" s="1672"/>
      <c r="K20" s="1672"/>
      <c r="L20" s="1672"/>
      <c r="M20" s="1672"/>
      <c r="N20" s="1672"/>
      <c r="O20" s="1672"/>
      <c r="P20" s="304"/>
      <c r="Q20" s="112"/>
      <c r="R20" s="112"/>
      <c r="S20" s="112"/>
      <c r="T20" s="112"/>
      <c r="U20" s="112"/>
      <c r="V20" s="112"/>
      <c r="W20" s="112"/>
      <c r="X20" s="112"/>
      <c r="Y20" s="112"/>
      <c r="Z20" s="112"/>
      <c r="AA20" s="112"/>
    </row>
    <row r="21" spans="1:44" s="114" customFormat="1" ht="24.95" customHeight="1">
      <c r="A21" s="111"/>
      <c r="B21" s="1672"/>
      <c r="C21" s="1672"/>
      <c r="D21" s="1672"/>
      <c r="E21" s="1672"/>
      <c r="F21" s="1672"/>
      <c r="G21" s="1672"/>
      <c r="H21" s="1672"/>
      <c r="I21" s="1672"/>
      <c r="J21" s="1672"/>
      <c r="K21" s="1672"/>
      <c r="L21" s="1672"/>
      <c r="M21" s="1672"/>
      <c r="N21" s="1672"/>
      <c r="O21" s="1672"/>
      <c r="P21" s="304"/>
      <c r="Q21" s="112"/>
      <c r="R21" s="112"/>
      <c r="S21" s="112"/>
      <c r="T21" s="112"/>
      <c r="U21" s="112"/>
      <c r="V21" s="112"/>
      <c r="W21" s="112"/>
      <c r="X21" s="112"/>
      <c r="Y21" s="112"/>
      <c r="Z21" s="112"/>
      <c r="AA21" s="112"/>
      <c r="AB21" s="113"/>
      <c r="AC21" s="113"/>
      <c r="AD21" s="113"/>
      <c r="AE21" s="113"/>
      <c r="AF21" s="113"/>
      <c r="AG21" s="113"/>
      <c r="AH21" s="113"/>
      <c r="AI21" s="113"/>
      <c r="AJ21" s="113"/>
      <c r="AK21" s="113"/>
      <c r="AL21" s="113"/>
      <c r="AM21" s="113"/>
      <c r="AN21" s="113"/>
      <c r="AO21" s="113"/>
      <c r="AP21" s="113"/>
      <c r="AQ21" s="113"/>
      <c r="AR21" s="113"/>
    </row>
    <row r="22" spans="1:44" s="113" customFormat="1" ht="24.95" customHeight="1">
      <c r="A22" s="306"/>
      <c r="B22" s="1672"/>
      <c r="C22" s="1672"/>
      <c r="D22" s="1672"/>
      <c r="E22" s="1672"/>
      <c r="F22" s="1672"/>
      <c r="G22" s="1672"/>
      <c r="H22" s="1672"/>
      <c r="I22" s="1672"/>
      <c r="J22" s="1672"/>
      <c r="K22" s="1672"/>
      <c r="L22" s="1672"/>
      <c r="M22" s="1672"/>
      <c r="N22" s="1672"/>
      <c r="O22" s="1672"/>
      <c r="P22" s="307"/>
      <c r="Q22" s="112"/>
      <c r="R22" s="112"/>
      <c r="S22" s="112"/>
      <c r="T22" s="112"/>
      <c r="U22" s="112"/>
      <c r="V22" s="112"/>
      <c r="W22" s="112"/>
      <c r="X22" s="112"/>
      <c r="Y22" s="112"/>
      <c r="Z22" s="112"/>
      <c r="AA22" s="112"/>
    </row>
    <row r="23" spans="1:44" s="113" customFormat="1" ht="24.95" customHeight="1">
      <c r="A23" s="306"/>
      <c r="B23" s="1672"/>
      <c r="C23" s="1672"/>
      <c r="D23" s="1672"/>
      <c r="E23" s="1672"/>
      <c r="F23" s="1672"/>
      <c r="G23" s="1672"/>
      <c r="H23" s="1672"/>
      <c r="I23" s="1672"/>
      <c r="J23" s="1672"/>
      <c r="K23" s="1672"/>
      <c r="L23" s="1672"/>
      <c r="M23" s="1672"/>
      <c r="N23" s="1672"/>
      <c r="O23" s="1672"/>
      <c r="P23" s="307"/>
      <c r="Q23" s="112"/>
      <c r="R23" s="112"/>
      <c r="S23" s="112"/>
      <c r="T23" s="112"/>
      <c r="U23" s="112"/>
      <c r="V23" s="112"/>
      <c r="W23" s="112"/>
      <c r="X23" s="112"/>
      <c r="Y23" s="112"/>
      <c r="Z23" s="112"/>
      <c r="AA23" s="112"/>
    </row>
    <row r="24" spans="1:44" s="113" customFormat="1" ht="24.95" customHeight="1">
      <c r="A24" s="306"/>
      <c r="B24" s="307"/>
      <c r="C24" s="307"/>
      <c r="D24" s="315"/>
      <c r="E24" s="316"/>
      <c r="F24" s="315"/>
      <c r="G24" s="315"/>
      <c r="H24" s="315"/>
      <c r="I24" s="315"/>
      <c r="J24" s="317"/>
      <c r="K24" s="307"/>
      <c r="L24" s="307"/>
      <c r="M24" s="307"/>
      <c r="N24" s="307"/>
      <c r="O24" s="307"/>
      <c r="P24" s="307"/>
      <c r="Q24" s="112"/>
      <c r="R24" s="112"/>
      <c r="S24" s="112"/>
      <c r="T24" s="112"/>
      <c r="U24" s="112"/>
      <c r="V24" s="112"/>
      <c r="W24" s="112"/>
      <c r="X24" s="112"/>
      <c r="Y24" s="112"/>
      <c r="Z24" s="112"/>
      <c r="AA24" s="112"/>
    </row>
    <row r="25" spans="1:44" s="113" customFormat="1" ht="24.95" customHeight="1">
      <c r="A25" s="306"/>
      <c r="B25" s="307"/>
      <c r="C25" s="322" t="s">
        <v>890</v>
      </c>
      <c r="D25" s="315"/>
      <c r="E25" s="316"/>
      <c r="F25" s="315"/>
      <c r="G25" s="315"/>
      <c r="H25" s="315"/>
      <c r="I25" s="315"/>
      <c r="J25" s="317"/>
      <c r="K25" s="307"/>
      <c r="L25" s="307"/>
      <c r="M25" s="307"/>
      <c r="N25" s="307"/>
      <c r="O25" s="307"/>
      <c r="P25" s="307"/>
      <c r="Q25" s="112"/>
      <c r="R25" s="112"/>
      <c r="S25" s="112"/>
      <c r="T25" s="112"/>
      <c r="U25" s="112"/>
      <c r="V25" s="112"/>
      <c r="W25" s="112"/>
      <c r="X25" s="112"/>
      <c r="Y25" s="112"/>
      <c r="Z25" s="112"/>
      <c r="AA25" s="112"/>
    </row>
    <row r="26" spans="1:44" s="113" customFormat="1" ht="24.95" customHeight="1">
      <c r="A26" s="306"/>
      <c r="B26" s="307"/>
      <c r="C26" s="325" t="s">
        <v>892</v>
      </c>
      <c r="D26" s="315"/>
      <c r="E26" s="316"/>
      <c r="F26" s="315"/>
      <c r="G26" s="315"/>
      <c r="H26" s="315"/>
      <c r="I26" s="315"/>
      <c r="J26" s="317"/>
      <c r="K26" s="307"/>
      <c r="L26" s="307"/>
      <c r="M26" s="307"/>
      <c r="N26" s="307"/>
      <c r="O26" s="307"/>
      <c r="P26" s="307"/>
      <c r="Q26" s="112"/>
      <c r="R26" s="112"/>
      <c r="S26" s="112"/>
      <c r="T26" s="112"/>
      <c r="U26" s="112"/>
      <c r="V26" s="112"/>
      <c r="W26" s="112"/>
      <c r="X26" s="112"/>
      <c r="Y26" s="112"/>
      <c r="Z26" s="112"/>
      <c r="AA26" s="112"/>
    </row>
    <row r="27" spans="1:44" s="113" customFormat="1" ht="24.95" customHeight="1">
      <c r="A27" s="306"/>
      <c r="B27" s="307"/>
      <c r="C27" s="307"/>
      <c r="D27" s="315"/>
      <c r="E27" s="316"/>
      <c r="F27" s="315"/>
      <c r="G27" s="315"/>
      <c r="H27" s="315"/>
      <c r="I27" s="315"/>
      <c r="J27" s="317"/>
      <c r="K27" s="307"/>
      <c r="L27" s="307"/>
      <c r="M27" s="307"/>
      <c r="N27" s="307"/>
      <c r="O27" s="307"/>
      <c r="P27" s="307"/>
      <c r="Q27" s="112"/>
      <c r="R27" s="112"/>
      <c r="S27" s="112"/>
      <c r="T27" s="112"/>
      <c r="U27" s="112"/>
      <c r="V27" s="112"/>
      <c r="W27" s="112"/>
      <c r="X27" s="112"/>
      <c r="Y27" s="112"/>
      <c r="Z27" s="112"/>
      <c r="AA27" s="112"/>
    </row>
    <row r="28" spans="1:44" s="113" customFormat="1" ht="24.95" customHeight="1">
      <c r="A28" s="306"/>
      <c r="B28" s="307"/>
      <c r="C28" s="318" t="s">
        <v>882</v>
      </c>
      <c r="D28" s="319" t="s">
        <v>686</v>
      </c>
      <c r="E28" s="320" t="s">
        <v>883</v>
      </c>
      <c r="F28" s="313"/>
      <c r="G28" s="313"/>
      <c r="H28" s="313"/>
      <c r="I28" s="313"/>
      <c r="J28" s="313"/>
      <c r="K28" s="313"/>
      <c r="L28" s="307"/>
      <c r="M28" s="307"/>
      <c r="N28" s="307"/>
      <c r="O28" s="307"/>
      <c r="P28" s="307"/>
      <c r="Q28" s="112"/>
      <c r="R28" s="324"/>
      <c r="S28" s="112"/>
      <c r="T28" s="112"/>
      <c r="U28" s="112"/>
      <c r="V28" s="112"/>
      <c r="W28" s="112"/>
      <c r="X28" s="112"/>
      <c r="Y28" s="112"/>
      <c r="Z28" s="112"/>
      <c r="AA28" s="112"/>
    </row>
    <row r="29" spans="1:44" s="113" customFormat="1" ht="24.95" customHeight="1">
      <c r="A29" s="306"/>
      <c r="B29" s="307"/>
      <c r="C29" s="306"/>
      <c r="D29" s="306"/>
      <c r="E29" s="306"/>
      <c r="F29" s="306"/>
      <c r="G29" s="306"/>
      <c r="H29" s="306"/>
      <c r="I29" s="306"/>
      <c r="J29" s="306"/>
      <c r="K29" s="306"/>
      <c r="L29" s="306"/>
      <c r="M29" s="306"/>
      <c r="N29" s="306"/>
      <c r="O29" s="307"/>
      <c r="P29" s="307"/>
      <c r="Q29" s="112"/>
      <c r="R29" s="324"/>
      <c r="S29" s="112"/>
      <c r="T29" s="112"/>
      <c r="U29" s="112"/>
      <c r="V29" s="112"/>
      <c r="W29" s="112"/>
      <c r="X29" s="112"/>
      <c r="Y29" s="112"/>
      <c r="Z29" s="112"/>
      <c r="AA29" s="112"/>
    </row>
    <row r="30" spans="1:44" s="113" customFormat="1" ht="24.95" customHeight="1" thickBot="1">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row>
    <row r="31" spans="1:44" s="113" customFormat="1" ht="24.95" customHeight="1">
      <c r="A31" s="306"/>
      <c r="B31" s="374"/>
      <c r="C31" s="375"/>
      <c r="D31" s="376"/>
      <c r="E31" s="376"/>
      <c r="F31" s="376"/>
      <c r="G31" s="376"/>
      <c r="H31" s="376"/>
      <c r="I31" s="376"/>
      <c r="J31" s="377"/>
      <c r="K31" s="375"/>
      <c r="L31" s="375"/>
      <c r="M31" s="375"/>
      <c r="N31" s="378"/>
      <c r="O31" s="308"/>
      <c r="P31" s="308"/>
      <c r="Q31" s="308"/>
      <c r="R31" s="308"/>
      <c r="S31" s="308"/>
      <c r="T31" s="308"/>
      <c r="U31" s="308"/>
      <c r="V31" s="308"/>
      <c r="W31" s="308"/>
      <c r="X31" s="308"/>
      <c r="Y31" s="308"/>
      <c r="Z31" s="308"/>
      <c r="AA31" s="308"/>
    </row>
    <row r="32" spans="1:44" s="113" customFormat="1" ht="24.95" customHeight="1">
      <c r="A32" s="306"/>
      <c r="B32" s="379" t="s">
        <v>931</v>
      </c>
      <c r="C32" s="380" t="s">
        <v>932</v>
      </c>
      <c r="D32" s="381"/>
      <c r="E32" s="381"/>
      <c r="F32" s="381"/>
      <c r="G32" s="381"/>
      <c r="H32" s="381"/>
      <c r="I32" s="381"/>
      <c r="J32" s="382"/>
      <c r="K32" s="383"/>
      <c r="L32" s="383"/>
      <c r="M32" s="383"/>
      <c r="N32" s="384"/>
      <c r="O32" s="308"/>
      <c r="P32" s="308"/>
      <c r="Q32" s="308"/>
      <c r="R32" s="308"/>
      <c r="S32" s="308"/>
      <c r="T32" s="308"/>
      <c r="U32" s="308"/>
      <c r="V32" s="308"/>
      <c r="W32" s="308"/>
      <c r="X32" s="308"/>
      <c r="Y32" s="308"/>
      <c r="Z32" s="308"/>
      <c r="AA32" s="308"/>
    </row>
    <row r="33" spans="1:27" s="113" customFormat="1" ht="24.95" customHeight="1">
      <c r="A33" s="306"/>
      <c r="B33" s="379"/>
      <c r="C33" s="385" t="str">
        <f ca="1">MID(LEFT(CELL("filename",A1),FIND("[",CELL("filename",A1))-2),SEARCH("µ",SUBSTITUTE(LEFT(CELL("filename",A1),FIND("[",CELL("filename",A1))-2),"\","µ",LEN(LEFT(CELL("filename",A1),FIND("[",CELL("filename",A1))-2))-LEN(SUBSTITUTE(LEFT(CELL("filename",A1),FIND("[",CELL("filename",A1))-2),"\",""))))+1,100)</f>
        <v>ff-fiches-fabrication-maj-08-2020</v>
      </c>
      <c r="D33" s="386"/>
      <c r="E33" s="386"/>
      <c r="F33" s="386"/>
      <c r="G33" s="386"/>
      <c r="H33" s="386"/>
      <c r="I33" s="386"/>
      <c r="J33" s="387"/>
      <c r="K33" s="387"/>
      <c r="L33" s="388"/>
      <c r="M33" s="388"/>
      <c r="N33" s="389"/>
      <c r="O33" s="388"/>
      <c r="P33" s="308"/>
      <c r="Q33" s="308"/>
      <c r="R33" s="308"/>
      <c r="S33" s="308"/>
      <c r="T33" s="308"/>
      <c r="U33" s="308"/>
      <c r="V33" s="308"/>
      <c r="W33" s="308"/>
      <c r="X33" s="308"/>
      <c r="Y33" s="308"/>
      <c r="Z33" s="308"/>
      <c r="AA33" s="308"/>
    </row>
    <row r="34" spans="1:27" s="113" customFormat="1" ht="24.95" customHeight="1">
      <c r="A34" s="306"/>
      <c r="B34" s="379">
        <f>ROW()</f>
        <v>34</v>
      </c>
      <c r="C34" s="390"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90"/>
      <c r="E34" s="390"/>
      <c r="F34" s="390"/>
      <c r="G34" s="390"/>
      <c r="H34" s="390"/>
      <c r="I34" s="390"/>
      <c r="J34" s="390"/>
      <c r="K34" s="390"/>
      <c r="L34" s="390"/>
      <c r="M34" s="390"/>
      <c r="N34" s="391"/>
      <c r="O34" s="390" t="s">
        <v>2</v>
      </c>
      <c r="P34" s="308"/>
      <c r="Q34" s="308"/>
      <c r="R34" s="308"/>
      <c r="S34" s="308"/>
      <c r="T34" s="308"/>
      <c r="U34" s="308"/>
      <c r="V34" s="308"/>
      <c r="W34" s="308"/>
      <c r="X34" s="308"/>
      <c r="Y34" s="308"/>
      <c r="Z34" s="308"/>
      <c r="AA34" s="308"/>
    </row>
    <row r="35" spans="1:27" s="113" customFormat="1" ht="24.95" customHeight="1" thickBot="1">
      <c r="A35" s="306"/>
      <c r="B35" s="392"/>
      <c r="C35" s="393" t="s">
        <v>933</v>
      </c>
      <c r="D35" s="394"/>
      <c r="E35" s="394"/>
      <c r="F35" s="394"/>
      <c r="G35" s="394"/>
      <c r="H35" s="394"/>
      <c r="I35" s="394"/>
      <c r="J35" s="395"/>
      <c r="K35" s="396"/>
      <c r="L35" s="396"/>
      <c r="M35" s="396"/>
      <c r="N35" s="397"/>
      <c r="O35" s="308"/>
      <c r="P35" s="308"/>
      <c r="Q35" s="308"/>
      <c r="R35" s="308"/>
      <c r="S35" s="308"/>
      <c r="T35" s="308"/>
      <c r="U35" s="308"/>
      <c r="V35" s="308"/>
      <c r="W35" s="308"/>
      <c r="X35" s="308"/>
      <c r="Y35" s="308"/>
      <c r="Z35" s="308"/>
      <c r="AA35" s="308"/>
    </row>
    <row r="36" spans="1:27" s="113" customFormat="1" ht="24.95" customHeight="1" thickBot="1">
      <c r="A36" s="306"/>
      <c r="B36" s="307"/>
      <c r="C36" s="308"/>
      <c r="D36" s="309"/>
      <c r="E36" s="309"/>
      <c r="F36" s="310"/>
      <c r="G36" s="310"/>
      <c r="H36" s="310"/>
      <c r="I36" s="310"/>
      <c r="J36" s="321"/>
      <c r="K36" s="308"/>
      <c r="L36" s="308"/>
      <c r="M36" s="308"/>
      <c r="N36" s="308"/>
      <c r="O36" s="308"/>
      <c r="P36" s="308"/>
      <c r="Q36" s="308"/>
      <c r="R36" s="308"/>
      <c r="S36" s="308"/>
      <c r="T36" s="308"/>
      <c r="U36" s="308"/>
      <c r="V36" s="308"/>
      <c r="W36" s="308"/>
      <c r="X36" s="308"/>
      <c r="Y36" s="308"/>
      <c r="Z36" s="308"/>
      <c r="AA36" s="308"/>
    </row>
    <row r="37" spans="1:27" s="113" customFormat="1" ht="24.95" customHeight="1">
      <c r="A37" s="306"/>
      <c r="B37" s="398"/>
      <c r="C37" s="399"/>
      <c r="D37" s="400"/>
      <c r="E37" s="400"/>
      <c r="F37" s="401"/>
      <c r="G37" s="401"/>
      <c r="H37" s="401"/>
      <c r="I37" s="401"/>
      <c r="J37" s="402"/>
      <c r="K37" s="399"/>
      <c r="L37" s="403"/>
      <c r="M37" s="308"/>
      <c r="N37" s="308"/>
      <c r="O37" s="308"/>
      <c r="P37" s="308"/>
      <c r="Q37" s="308"/>
      <c r="R37" s="308"/>
      <c r="S37" s="308"/>
      <c r="T37" s="308"/>
      <c r="U37" s="308"/>
      <c r="V37" s="308"/>
      <c r="W37" s="308"/>
      <c r="X37" s="308"/>
      <c r="Y37" s="308"/>
      <c r="Z37" s="308"/>
      <c r="AA37" s="308"/>
    </row>
    <row r="38" spans="1:27" s="113" customFormat="1" ht="24.95" customHeight="1">
      <c r="A38" s="306"/>
      <c r="B38" s="379" t="s">
        <v>931</v>
      </c>
      <c r="C38" s="404" t="s">
        <v>934</v>
      </c>
      <c r="D38" s="381"/>
      <c r="E38" s="381"/>
      <c r="F38" s="381"/>
      <c r="G38" s="381"/>
      <c r="H38" s="381"/>
      <c r="I38" s="381"/>
      <c r="J38" s="382"/>
      <c r="K38" s="383"/>
      <c r="L38" s="384"/>
      <c r="M38" s="308"/>
      <c r="N38" s="308"/>
      <c r="O38" s="308"/>
      <c r="P38" s="308"/>
      <c r="Q38" s="308"/>
      <c r="R38" s="308"/>
      <c r="S38" s="308"/>
      <c r="T38" s="308"/>
      <c r="U38" s="308"/>
      <c r="V38" s="308"/>
      <c r="W38" s="308"/>
      <c r="X38" s="308"/>
      <c r="Y38" s="308"/>
      <c r="Z38" s="308"/>
      <c r="AA38" s="308"/>
    </row>
    <row r="39" spans="1:27" s="113" customFormat="1" ht="24.95" customHeight="1">
      <c r="A39" s="306"/>
      <c r="B39" s="379"/>
      <c r="C39" s="385" t="str">
        <f ca="1">RIGHT(CELL("filename",A1),LEN(CELL("filename",A1))-SEARCH("]",CELL("filename",A1)))</f>
        <v>Formats-Formules-Fonctions</v>
      </c>
      <c r="D39" s="405"/>
      <c r="E39" s="405"/>
      <c r="F39" s="386"/>
      <c r="G39" s="386"/>
      <c r="H39" s="386"/>
      <c r="I39" s="386"/>
      <c r="J39" s="387"/>
      <c r="K39" s="387"/>
      <c r="L39" s="384"/>
      <c r="M39" s="308"/>
      <c r="N39" s="388"/>
      <c r="O39" s="388"/>
      <c r="P39" s="308"/>
      <c r="Q39" s="308"/>
      <c r="R39" s="308"/>
      <c r="S39" s="308"/>
      <c r="T39" s="308"/>
      <c r="U39" s="308"/>
      <c r="V39" s="308"/>
      <c r="W39" s="308"/>
      <c r="X39" s="308"/>
      <c r="Y39" s="308"/>
      <c r="Z39" s="308"/>
      <c r="AA39" s="308"/>
    </row>
    <row r="40" spans="1:27" s="113" customFormat="1" ht="24.95" customHeight="1">
      <c r="A40" s="306"/>
      <c r="B40" s="379">
        <f>ROW()</f>
        <v>40</v>
      </c>
      <c r="C40" s="390" t="str">
        <f ca="1">_xlfn.FORMULATEXT(C39)</f>
        <v>=DROITE(CELLULE("filename";A1);NBCAR(CELLULE("filename";A1))-CHERCHE("]";CELLULE("filename";A1)))</v>
      </c>
      <c r="D40" s="390"/>
      <c r="E40" s="390"/>
      <c r="F40" s="390"/>
      <c r="G40" s="390"/>
      <c r="H40" s="390"/>
      <c r="I40" s="390"/>
      <c r="J40" s="390"/>
      <c r="K40" s="390"/>
      <c r="L40" s="384"/>
      <c r="M40" s="308"/>
      <c r="N40" s="390"/>
      <c r="O40" s="390"/>
      <c r="P40" s="308"/>
      <c r="Q40" s="308"/>
      <c r="R40" s="308"/>
      <c r="S40" s="308"/>
      <c r="T40" s="308"/>
      <c r="U40" s="308"/>
      <c r="V40" s="308"/>
      <c r="W40" s="308"/>
      <c r="X40" s="308"/>
      <c r="Y40" s="308"/>
      <c r="Z40" s="308"/>
      <c r="AA40" s="308"/>
    </row>
    <row r="41" spans="1:27" s="113" customFormat="1" ht="24.95" customHeight="1" thickBot="1">
      <c r="A41" s="306"/>
      <c r="B41" s="406"/>
      <c r="C41" s="393" t="s">
        <v>933</v>
      </c>
      <c r="D41" s="394"/>
      <c r="E41" s="394"/>
      <c r="F41" s="394"/>
      <c r="G41" s="394"/>
      <c r="H41" s="394"/>
      <c r="I41" s="394"/>
      <c r="J41" s="395"/>
      <c r="K41" s="396"/>
      <c r="L41" s="397"/>
      <c r="M41" s="308"/>
      <c r="N41" s="308"/>
      <c r="O41" s="308"/>
      <c r="P41" s="308"/>
      <c r="Q41" s="308"/>
      <c r="R41" s="308"/>
      <c r="S41" s="308"/>
      <c r="T41" s="308"/>
      <c r="U41" s="308"/>
      <c r="V41" s="308"/>
      <c r="W41" s="308"/>
      <c r="X41" s="308"/>
      <c r="Y41" s="308"/>
      <c r="Z41" s="308"/>
      <c r="AA41" s="308"/>
    </row>
    <row r="42" spans="1:27" s="113" customFormat="1" ht="24.95" customHeight="1" thickBot="1">
      <c r="A42" s="306"/>
      <c r="B42" s="307"/>
      <c r="C42" s="308"/>
      <c r="D42" s="309"/>
      <c r="E42" s="309"/>
      <c r="F42" s="310"/>
      <c r="G42" s="310"/>
      <c r="H42" s="310"/>
      <c r="I42" s="310"/>
      <c r="J42" s="321"/>
      <c r="K42" s="308"/>
      <c r="L42" s="308"/>
      <c r="M42" s="308"/>
      <c r="N42" s="308"/>
      <c r="O42" s="308"/>
      <c r="P42" s="308"/>
      <c r="Q42" s="308"/>
      <c r="R42" s="308"/>
      <c r="S42" s="308"/>
      <c r="T42" s="308"/>
      <c r="U42" s="308"/>
      <c r="V42" s="308"/>
      <c r="W42" s="308"/>
      <c r="X42" s="308"/>
      <c r="Y42" s="308"/>
      <c r="Z42" s="308"/>
      <c r="AA42" s="308"/>
    </row>
    <row r="43" spans="1:27" s="113" customFormat="1" ht="24.95" customHeight="1">
      <c r="A43" s="306"/>
      <c r="B43" s="374"/>
      <c r="C43" s="375"/>
      <c r="D43" s="376"/>
      <c r="E43" s="376"/>
      <c r="F43" s="376"/>
      <c r="G43" s="376"/>
      <c r="H43" s="376"/>
      <c r="I43" s="376"/>
      <c r="J43" s="377"/>
      <c r="K43" s="375"/>
      <c r="L43" s="375"/>
      <c r="M43" s="375"/>
      <c r="N43" s="378"/>
      <c r="O43" s="308"/>
      <c r="P43" s="308"/>
      <c r="Q43" s="308"/>
      <c r="R43" s="308"/>
      <c r="S43" s="308"/>
      <c r="T43" s="308"/>
      <c r="U43" s="308"/>
      <c r="V43" s="308"/>
      <c r="W43" s="308"/>
      <c r="X43" s="308"/>
      <c r="Y43" s="308"/>
      <c r="Z43" s="308"/>
      <c r="AA43" s="308"/>
    </row>
    <row r="44" spans="1:27" s="113" customFormat="1" ht="24.95" customHeight="1">
      <c r="A44" s="306"/>
      <c r="B44" s="379" t="s">
        <v>931</v>
      </c>
      <c r="C44" s="404" t="s">
        <v>935</v>
      </c>
      <c r="D44" s="381"/>
      <c r="E44" s="381"/>
      <c r="F44" s="381"/>
      <c r="G44" s="381"/>
      <c r="H44" s="381"/>
      <c r="I44" s="381"/>
      <c r="J44" s="382"/>
      <c r="K44" s="383"/>
      <c r="L44" s="383"/>
      <c r="M44" s="383"/>
      <c r="N44" s="384"/>
      <c r="O44" s="308"/>
      <c r="P44" s="308"/>
      <c r="Q44" s="308"/>
      <c r="R44" s="308"/>
      <c r="S44" s="308"/>
      <c r="T44" s="308"/>
      <c r="U44" s="308"/>
      <c r="V44" s="308"/>
      <c r="W44" s="308"/>
      <c r="X44" s="308"/>
      <c r="Y44" s="308"/>
      <c r="Z44" s="308"/>
      <c r="AA44" s="308"/>
    </row>
    <row r="45" spans="1:27" s="113" customFormat="1" ht="24.95" customHeight="1">
      <c r="A45" s="306"/>
      <c r="B45" s="379"/>
      <c r="C45" s="385" t="str">
        <f t="array" aca="1" ref="C45" ca="1">MID(CELL("filename",A1),SEARCH("[",CELL("filename",A1))+1,SEARCH("]",CELL("filename",A1))-SEARCH("[",CELL("filename",A1))-1)</f>
        <v>OK.ff-15-restauration-2.modèles.de.fiches.xlsx</v>
      </c>
      <c r="D45" s="405"/>
      <c r="E45" s="405"/>
      <c r="F45" s="405"/>
      <c r="G45" s="405"/>
      <c r="H45" s="386"/>
      <c r="I45" s="386"/>
      <c r="J45" s="387"/>
      <c r="K45" s="387"/>
      <c r="L45" s="388"/>
      <c r="M45" s="388"/>
      <c r="N45" s="384"/>
      <c r="O45" s="308"/>
      <c r="P45" s="308"/>
      <c r="Q45" s="308"/>
      <c r="R45" s="308"/>
      <c r="S45" s="308"/>
      <c r="T45" s="308"/>
      <c r="U45" s="308"/>
      <c r="V45" s="308"/>
      <c r="W45" s="308"/>
      <c r="X45" s="308"/>
      <c r="Y45" s="308"/>
      <c r="Z45" s="308"/>
      <c r="AA45" s="308"/>
    </row>
    <row r="46" spans="1:27" s="113" customFormat="1" ht="24.95" customHeight="1">
      <c r="A46" s="306"/>
      <c r="B46" s="379">
        <f>ROW()</f>
        <v>46</v>
      </c>
      <c r="C46" s="390" t="str">
        <f ca="1">_xlfn.FORMULATEXT(C45)</f>
        <v>{=STXT(CELLULE("filename";A1);CHERCHE("[";CELLULE("filename";A1))+1;CHERCHE("]";CELLULE("filename";A1))-CHERCHE("[";CELLULE("filename";A1))-1)}</v>
      </c>
      <c r="D46" s="390"/>
      <c r="E46" s="390"/>
      <c r="F46" s="390"/>
      <c r="G46" s="390"/>
      <c r="H46" s="390"/>
      <c r="I46" s="390"/>
      <c r="J46" s="390"/>
      <c r="K46" s="390"/>
      <c r="L46" s="390"/>
      <c r="M46" s="390"/>
      <c r="N46" s="384"/>
      <c r="O46" s="308" t="s">
        <v>2</v>
      </c>
      <c r="P46" s="308"/>
      <c r="Q46" s="308"/>
      <c r="R46" s="308"/>
      <c r="S46" s="308"/>
      <c r="T46" s="308"/>
      <c r="U46" s="308"/>
      <c r="V46" s="308"/>
      <c r="W46" s="308"/>
      <c r="X46" s="308"/>
      <c r="Y46" s="308"/>
      <c r="Z46" s="308"/>
      <c r="AA46" s="308"/>
    </row>
    <row r="47" spans="1:27" s="113" customFormat="1" ht="24.95" customHeight="1" thickBot="1">
      <c r="A47" s="306"/>
      <c r="B47" s="392"/>
      <c r="C47" s="393" t="s">
        <v>933</v>
      </c>
      <c r="D47" s="407"/>
      <c r="E47" s="407"/>
      <c r="F47" s="407"/>
      <c r="G47" s="407"/>
      <c r="H47" s="407"/>
      <c r="I47" s="407"/>
      <c r="J47" s="407"/>
      <c r="K47" s="407"/>
      <c r="L47" s="407"/>
      <c r="M47" s="407"/>
      <c r="N47" s="408"/>
      <c r="O47" s="308"/>
      <c r="P47" s="308"/>
      <c r="Q47" s="308"/>
      <c r="R47" s="308"/>
      <c r="S47" s="308"/>
      <c r="T47" s="308"/>
      <c r="U47" s="308"/>
      <c r="V47" s="308"/>
      <c r="W47" s="308"/>
      <c r="X47" s="308"/>
      <c r="Y47" s="308"/>
      <c r="Z47" s="308"/>
      <c r="AA47" s="308"/>
    </row>
    <row r="48" spans="1:27" s="113" customFormat="1" ht="24.95" customHeight="1" thickBot="1">
      <c r="A48" s="306"/>
      <c r="B48" s="307"/>
      <c r="C48" s="308"/>
      <c r="D48" s="309"/>
      <c r="E48" s="309"/>
      <c r="F48" s="310"/>
      <c r="G48" s="310"/>
      <c r="H48" s="310"/>
      <c r="I48" s="310"/>
      <c r="J48" s="321"/>
      <c r="K48" s="308"/>
      <c r="L48" s="308"/>
      <c r="M48" s="308"/>
      <c r="N48" s="308"/>
      <c r="O48" s="308"/>
      <c r="P48" s="308"/>
      <c r="Q48" s="308"/>
      <c r="R48" s="308"/>
      <c r="S48" s="308"/>
      <c r="T48" s="308"/>
      <c r="U48" s="308"/>
      <c r="V48" s="308"/>
      <c r="W48" s="308"/>
      <c r="X48" s="308"/>
      <c r="Y48" s="308"/>
      <c r="Z48" s="308"/>
      <c r="AA48" s="308"/>
    </row>
    <row r="49" spans="1:27" s="113" customFormat="1" ht="24.95" customHeight="1">
      <c r="A49" s="306"/>
      <c r="B49" s="398"/>
      <c r="C49" s="399"/>
      <c r="D49" s="400"/>
      <c r="E49" s="400"/>
      <c r="F49" s="401"/>
      <c r="G49" s="401"/>
      <c r="H49" s="401"/>
      <c r="I49" s="401"/>
      <c r="J49" s="402"/>
      <c r="K49" s="399"/>
      <c r="L49" s="403"/>
      <c r="M49" s="308"/>
      <c r="N49" s="308"/>
      <c r="O49" s="308"/>
      <c r="P49" s="308"/>
      <c r="Q49" s="308"/>
      <c r="R49" s="308"/>
      <c r="S49" s="308"/>
      <c r="T49" s="308"/>
      <c r="U49" s="308"/>
      <c r="V49" s="308"/>
      <c r="W49" s="308"/>
      <c r="X49" s="308"/>
      <c r="Y49" s="308"/>
      <c r="Z49" s="308"/>
      <c r="AA49" s="308"/>
    </row>
    <row r="50" spans="1:27" s="113" customFormat="1" ht="24.95" customHeight="1">
      <c r="A50" s="306"/>
      <c r="B50" s="379" t="s">
        <v>931</v>
      </c>
      <c r="C50" s="404" t="s">
        <v>936</v>
      </c>
      <c r="D50" s="381"/>
      <c r="E50" s="381"/>
      <c r="F50" s="381"/>
      <c r="G50" s="381"/>
      <c r="H50" s="381"/>
      <c r="I50" s="381"/>
      <c r="J50" s="382"/>
      <c r="K50" s="383"/>
      <c r="L50" s="384"/>
      <c r="M50" s="308"/>
      <c r="N50" s="308"/>
      <c r="O50" s="308"/>
      <c r="P50" s="308"/>
      <c r="Q50" s="308"/>
      <c r="R50" s="308"/>
      <c r="S50" s="308"/>
      <c r="T50" s="308"/>
      <c r="U50" s="308"/>
      <c r="V50" s="308"/>
      <c r="W50" s="308"/>
      <c r="X50" s="308"/>
      <c r="Y50" s="308"/>
      <c r="Z50" s="308"/>
      <c r="AA50" s="308"/>
    </row>
    <row r="51" spans="1:27" s="113" customFormat="1" ht="24.95" customHeight="1">
      <c r="A51" s="306"/>
      <c r="B51" s="379"/>
      <c r="C51" s="385" t="str">
        <f ca="1">RIGHT(CELL("filename",A1),LEN(CELL("filename",A1))-SEARCH("[",CELL("filename",A1))+1)</f>
        <v>[OK.ff-15-restauration-2.modèles.de.fiches.xlsx]Formats-Formules-Fonctions</v>
      </c>
      <c r="D51" s="405"/>
      <c r="E51" s="405"/>
      <c r="F51" s="405"/>
      <c r="G51" s="405"/>
      <c r="H51" s="405"/>
      <c r="I51" s="405"/>
      <c r="J51" s="387"/>
      <c r="K51" s="387"/>
      <c r="L51" s="384"/>
      <c r="M51" s="308"/>
      <c r="N51" s="388"/>
      <c r="O51" s="388"/>
      <c r="P51" s="308"/>
      <c r="Q51" s="308"/>
      <c r="R51" s="308"/>
      <c r="S51" s="308"/>
      <c r="T51" s="308"/>
      <c r="U51" s="308"/>
      <c r="V51" s="308"/>
      <c r="W51" s="308"/>
      <c r="X51" s="308"/>
      <c r="Y51" s="308"/>
      <c r="Z51" s="308"/>
      <c r="AA51" s="308"/>
    </row>
    <row r="52" spans="1:27" s="113" customFormat="1" ht="24.95" customHeight="1">
      <c r="A52" s="306"/>
      <c r="B52" s="379">
        <f>ROW()</f>
        <v>52</v>
      </c>
      <c r="C52" s="390" t="str">
        <f ca="1">_xlfn.FORMULATEXT(C51)</f>
        <v>=DROITE(CELLULE("filename";A1);NBCAR(CELLULE("filename";A1))-CHERCHE("[";CELLULE("filename";A1))+1)</v>
      </c>
      <c r="D52" s="390"/>
      <c r="E52" s="390"/>
      <c r="F52" s="390"/>
      <c r="G52" s="390"/>
      <c r="H52" s="390"/>
      <c r="I52" s="390"/>
      <c r="J52" s="390"/>
      <c r="K52" s="390"/>
      <c r="L52" s="384"/>
      <c r="M52" s="308"/>
      <c r="N52" s="390"/>
      <c r="O52" s="390"/>
      <c r="P52" s="308"/>
      <c r="Q52" s="308"/>
      <c r="R52" s="308"/>
      <c r="S52" s="308"/>
      <c r="T52" s="308"/>
      <c r="U52" s="308"/>
      <c r="V52" s="308"/>
      <c r="W52" s="308"/>
      <c r="X52" s="308"/>
      <c r="Y52" s="308"/>
      <c r="Z52" s="308"/>
      <c r="AA52" s="308"/>
    </row>
    <row r="53" spans="1:27" s="113" customFormat="1" ht="24.95" customHeight="1" thickBot="1">
      <c r="A53" s="306"/>
      <c r="B53" s="406"/>
      <c r="C53" s="393" t="s">
        <v>933</v>
      </c>
      <c r="D53" s="394"/>
      <c r="E53" s="394"/>
      <c r="F53" s="394"/>
      <c r="G53" s="394"/>
      <c r="H53" s="394"/>
      <c r="I53" s="394"/>
      <c r="J53" s="395"/>
      <c r="K53" s="396"/>
      <c r="L53" s="397"/>
      <c r="M53" s="308"/>
      <c r="N53" s="308"/>
      <c r="O53" s="308"/>
      <c r="P53" s="308"/>
      <c r="Q53" s="308"/>
      <c r="R53" s="308"/>
      <c r="S53" s="308"/>
      <c r="T53" s="308"/>
      <c r="U53" s="308"/>
      <c r="V53" s="308"/>
      <c r="W53" s="308"/>
      <c r="X53" s="308"/>
      <c r="Y53" s="308"/>
      <c r="Z53" s="308"/>
      <c r="AA53" s="308"/>
    </row>
    <row r="54" spans="1:27" s="113" customFormat="1" ht="24.95" customHeight="1" thickBot="1">
      <c r="A54" s="306"/>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row>
    <row r="55" spans="1:27" s="113" customFormat="1" ht="24.95" customHeight="1">
      <c r="A55" s="306"/>
      <c r="B55" s="398"/>
      <c r="C55" s="375"/>
      <c r="D55" s="376"/>
      <c r="E55" s="376"/>
      <c r="F55" s="376"/>
      <c r="G55" s="376"/>
      <c r="H55" s="376"/>
      <c r="I55" s="376"/>
      <c r="J55" s="409"/>
      <c r="K55" s="308"/>
      <c r="L55" s="308"/>
      <c r="M55" s="308"/>
      <c r="N55" s="308"/>
      <c r="O55" s="308"/>
      <c r="P55" s="308"/>
      <c r="Q55" s="308"/>
      <c r="R55" s="308"/>
      <c r="S55" s="308"/>
      <c r="T55" s="308"/>
      <c r="U55" s="308"/>
      <c r="V55" s="308"/>
      <c r="W55" s="308"/>
      <c r="X55" s="308"/>
      <c r="Y55" s="308"/>
      <c r="Z55" s="308"/>
      <c r="AA55" s="308"/>
    </row>
    <row r="56" spans="1:27" s="113" customFormat="1" ht="24.95" customHeight="1">
      <c r="A56" s="306"/>
      <c r="B56" s="379" t="s">
        <v>931</v>
      </c>
      <c r="C56" s="404" t="s">
        <v>884</v>
      </c>
      <c r="D56" s="410"/>
      <c r="E56" s="383"/>
      <c r="F56" s="383"/>
      <c r="G56" s="390"/>
      <c r="H56" s="390"/>
      <c r="I56" s="411"/>
      <c r="J56" s="384"/>
      <c r="K56" s="308"/>
      <c r="L56" s="308"/>
      <c r="M56" s="308"/>
      <c r="N56" s="308"/>
      <c r="O56" s="308"/>
      <c r="P56" s="308"/>
      <c r="Q56" s="308"/>
      <c r="R56" s="308"/>
      <c r="S56" s="308"/>
      <c r="T56" s="308"/>
      <c r="U56" s="308"/>
      <c r="V56" s="308"/>
      <c r="W56" s="308"/>
      <c r="X56" s="308"/>
      <c r="Y56" s="308"/>
      <c r="Z56" s="308"/>
      <c r="AA56" s="308"/>
    </row>
    <row r="57" spans="1:27" s="113" customFormat="1" ht="24.95" customHeight="1">
      <c r="A57" s="306"/>
      <c r="B57" s="379"/>
      <c r="C57" s="385" t="str">
        <f t="array" aca="1" ref="C57" ca="1">LEFT(CELL("filename",A1),SEARCH("[",CELL("filename",A1))-1)</f>
        <v>E:\0-UPRT\1-UPRT.FR-SITE-WEB\ff-fiches-fabrications\ff-fiches-fabrication-maj-08-2020\</v>
      </c>
      <c r="D57" s="405"/>
      <c r="E57" s="405"/>
      <c r="F57" s="405"/>
      <c r="G57" s="405"/>
      <c r="H57" s="405"/>
      <c r="I57" s="386"/>
      <c r="J57" s="384"/>
      <c r="K57" s="308"/>
      <c r="L57" s="388"/>
      <c r="M57" s="388"/>
      <c r="N57" s="388"/>
      <c r="O57" s="388"/>
      <c r="P57" s="308"/>
      <c r="Q57" s="308"/>
      <c r="R57" s="308"/>
      <c r="S57" s="308"/>
      <c r="T57" s="308"/>
      <c r="U57" s="308"/>
      <c r="V57" s="308"/>
      <c r="W57" s="308"/>
      <c r="X57" s="308"/>
      <c r="Y57" s="308"/>
      <c r="Z57" s="308"/>
      <c r="AA57" s="308"/>
    </row>
    <row r="58" spans="1:27" s="113" customFormat="1" ht="24.95" customHeight="1">
      <c r="A58" s="306"/>
      <c r="B58" s="379">
        <f>ROW()</f>
        <v>58</v>
      </c>
      <c r="C58" s="390" t="str">
        <f ca="1">_xlfn.FORMULATEXT(C57)</f>
        <v>{=GAUCHE(CELLULE("filename";A1);CHERCHE("[";CELLULE("filename";A1))-1)}</v>
      </c>
      <c r="D58" s="390"/>
      <c r="E58" s="390"/>
      <c r="F58" s="390"/>
      <c r="G58" s="390"/>
      <c r="H58" s="390"/>
      <c r="I58" s="390"/>
      <c r="J58" s="384"/>
      <c r="K58" s="308"/>
      <c r="L58" s="390"/>
      <c r="M58" s="390"/>
      <c r="N58" s="390"/>
      <c r="O58" s="388"/>
      <c r="P58" s="308"/>
      <c r="Q58" s="308"/>
      <c r="R58" s="308"/>
      <c r="S58" s="308"/>
      <c r="T58" s="308"/>
      <c r="U58" s="308"/>
      <c r="V58" s="308"/>
      <c r="W58" s="308"/>
      <c r="X58" s="308"/>
      <c r="Y58" s="308"/>
      <c r="Z58" s="308"/>
      <c r="AA58" s="308"/>
    </row>
    <row r="59" spans="1:27" s="113" customFormat="1" ht="24.95" customHeight="1" thickBot="1">
      <c r="A59" s="306"/>
      <c r="B59" s="406"/>
      <c r="C59" s="393" t="s">
        <v>933</v>
      </c>
      <c r="D59" s="396"/>
      <c r="E59" s="396"/>
      <c r="F59" s="396"/>
      <c r="G59" s="396"/>
      <c r="H59" s="396"/>
      <c r="I59" s="396"/>
      <c r="J59" s="397"/>
      <c r="K59" s="308"/>
      <c r="L59" s="308"/>
      <c r="M59" s="308"/>
      <c r="N59" s="308"/>
      <c r="O59" s="308"/>
      <c r="P59" s="308"/>
      <c r="Q59" s="308"/>
      <c r="R59" s="308"/>
      <c r="S59" s="308"/>
      <c r="T59" s="308"/>
      <c r="U59" s="308"/>
      <c r="V59" s="308"/>
      <c r="W59" s="308"/>
      <c r="X59" s="308"/>
      <c r="Y59" s="308"/>
      <c r="Z59" s="308"/>
      <c r="AA59" s="308"/>
    </row>
    <row r="60" spans="1:27" s="113" customFormat="1" ht="24.95" customHeight="1" thickBot="1">
      <c r="A60" s="306"/>
      <c r="B60" s="307"/>
      <c r="C60" s="308"/>
      <c r="D60" s="309"/>
      <c r="E60" s="309"/>
      <c r="F60" s="310"/>
      <c r="G60" s="310"/>
      <c r="H60" s="310"/>
      <c r="I60" s="310"/>
      <c r="J60" s="321"/>
      <c r="K60" s="308"/>
      <c r="L60" s="308"/>
      <c r="M60" s="308"/>
      <c r="N60" s="308"/>
      <c r="O60" s="308"/>
      <c r="P60" s="308"/>
      <c r="Q60" s="308"/>
      <c r="R60" s="308"/>
      <c r="S60" s="308"/>
      <c r="T60" s="308"/>
      <c r="U60" s="308"/>
      <c r="V60" s="308"/>
      <c r="W60" s="308"/>
      <c r="X60" s="308"/>
      <c r="Y60" s="308"/>
      <c r="Z60" s="308"/>
      <c r="AA60" s="308"/>
    </row>
    <row r="61" spans="1:27" s="113" customFormat="1" ht="24.95" customHeight="1">
      <c r="A61" s="306"/>
      <c r="B61" s="374"/>
      <c r="C61" s="375"/>
      <c r="D61" s="376"/>
      <c r="E61" s="376"/>
      <c r="F61" s="376"/>
      <c r="G61" s="376"/>
      <c r="H61" s="376"/>
      <c r="I61" s="376"/>
      <c r="J61" s="377"/>
      <c r="K61" s="375"/>
      <c r="L61" s="378"/>
      <c r="M61" s="308"/>
      <c r="N61" s="308"/>
      <c r="O61" s="308"/>
      <c r="P61" s="308"/>
      <c r="Q61" s="308"/>
      <c r="R61" s="308"/>
      <c r="S61" s="308"/>
      <c r="T61" s="308"/>
      <c r="U61" s="308"/>
      <c r="V61" s="308"/>
      <c r="W61" s="308"/>
      <c r="X61" s="308"/>
      <c r="Y61" s="308"/>
      <c r="Z61" s="308"/>
      <c r="AA61" s="308"/>
    </row>
    <row r="62" spans="1:27" s="113" customFormat="1" ht="24.95" customHeight="1">
      <c r="A62" s="306"/>
      <c r="B62" s="379" t="s">
        <v>931</v>
      </c>
      <c r="C62" s="404" t="s">
        <v>885</v>
      </c>
      <c r="D62" s="410"/>
      <c r="E62" s="383"/>
      <c r="F62" s="383"/>
      <c r="G62" s="383"/>
      <c r="H62" s="383"/>
      <c r="I62" s="383"/>
      <c r="J62" s="383"/>
      <c r="K62" s="383"/>
      <c r="L62" s="384"/>
      <c r="M62" s="308"/>
      <c r="N62" s="308"/>
      <c r="O62" s="308"/>
      <c r="P62" s="308"/>
      <c r="Q62" s="308"/>
      <c r="R62" s="308"/>
      <c r="S62" s="308"/>
      <c r="T62" s="308"/>
      <c r="U62" s="308"/>
      <c r="V62" s="308"/>
      <c r="W62" s="308"/>
      <c r="X62" s="308"/>
      <c r="Y62" s="308"/>
      <c r="Z62" s="308"/>
      <c r="AA62" s="308"/>
    </row>
    <row r="63" spans="1:27" s="113" customFormat="1" ht="24.95" customHeight="1">
      <c r="A63" s="306"/>
      <c r="B63" s="379"/>
      <c r="C63" s="385" t="str">
        <f t="array" aca="1" ref="C63" ca="1">LEFT(CELL("filename",A1),SEARCH("]",CELL("filename",A1)))</f>
        <v>E:\0-UPRT\1-UPRT.FR-SITE-WEB\ff-fiches-fabrications\ff-fiches-fabrication-maj-08-2020\[OK.ff-15-restauration-2.modèles.de.fiches.xlsx]</v>
      </c>
      <c r="D63" s="405"/>
      <c r="E63" s="412"/>
      <c r="F63" s="412"/>
      <c r="G63" s="412"/>
      <c r="H63" s="412"/>
      <c r="I63" s="412"/>
      <c r="J63" s="413"/>
      <c r="K63" s="413"/>
      <c r="L63" s="414"/>
      <c r="M63" s="308"/>
      <c r="N63" s="388"/>
      <c r="O63" s="388"/>
      <c r="P63" s="308"/>
      <c r="Q63" s="308"/>
      <c r="R63" s="308"/>
      <c r="S63" s="308"/>
      <c r="T63" s="308"/>
      <c r="U63" s="308"/>
      <c r="V63" s="308"/>
      <c r="W63" s="308"/>
      <c r="X63" s="308"/>
      <c r="Y63" s="308"/>
      <c r="Z63" s="308"/>
      <c r="AA63" s="308"/>
    </row>
    <row r="64" spans="1:27" s="113" customFormat="1" ht="24.95" customHeight="1">
      <c r="A64" s="306"/>
      <c r="B64" s="379">
        <f>ROW()</f>
        <v>64</v>
      </c>
      <c r="C64" s="390" t="str">
        <f ca="1">_xlfn.FORMULATEXT(C63)</f>
        <v>{=GAUCHE(CELLULE("filename";A1);CHERCHE("]";CELLULE("filename";A1)))}</v>
      </c>
      <c r="D64" s="390"/>
      <c r="E64" s="390"/>
      <c r="F64" s="390"/>
      <c r="G64" s="390"/>
      <c r="H64" s="390"/>
      <c r="I64" s="390"/>
      <c r="J64" s="390"/>
      <c r="K64" s="390"/>
      <c r="L64" s="384"/>
      <c r="M64" s="308"/>
      <c r="N64" s="390"/>
      <c r="O64" s="390"/>
      <c r="P64" s="308"/>
      <c r="Q64" s="308"/>
      <c r="R64" s="308"/>
      <c r="S64" s="308"/>
      <c r="T64" s="308"/>
      <c r="U64" s="308"/>
      <c r="V64" s="308"/>
      <c r="W64" s="308"/>
      <c r="X64" s="308"/>
      <c r="Y64" s="308"/>
      <c r="Z64" s="308"/>
      <c r="AA64" s="308"/>
    </row>
    <row r="65" spans="1:27" s="113" customFormat="1" ht="24.95" customHeight="1" thickBot="1">
      <c r="A65" s="306"/>
      <c r="B65" s="392"/>
      <c r="C65" s="393" t="s">
        <v>933</v>
      </c>
      <c r="D65" s="396"/>
      <c r="E65" s="396"/>
      <c r="F65" s="396"/>
      <c r="G65" s="396"/>
      <c r="H65" s="396"/>
      <c r="I65" s="396"/>
      <c r="J65" s="396"/>
      <c r="K65" s="396"/>
      <c r="L65" s="397"/>
      <c r="M65" s="308"/>
      <c r="N65" s="308"/>
      <c r="O65" s="308"/>
      <c r="P65" s="308"/>
      <c r="Q65" s="308"/>
      <c r="R65" s="308"/>
      <c r="S65" s="308"/>
      <c r="T65" s="308"/>
      <c r="U65" s="308"/>
      <c r="V65" s="308"/>
      <c r="W65" s="308"/>
      <c r="X65" s="308"/>
      <c r="Y65" s="308"/>
      <c r="Z65" s="308"/>
      <c r="AA65" s="308"/>
    </row>
    <row r="66" spans="1:27" s="113" customFormat="1" ht="24.95" customHeight="1" thickBot="1">
      <c r="A66" s="306"/>
      <c r="B66" s="307"/>
      <c r="C66" s="308"/>
      <c r="D66" s="309"/>
      <c r="E66" s="309"/>
      <c r="F66" s="310"/>
      <c r="G66" s="310"/>
      <c r="H66" s="310"/>
      <c r="I66" s="310"/>
      <c r="J66" s="321"/>
      <c r="K66" s="308"/>
      <c r="L66" s="308"/>
      <c r="M66" s="308"/>
      <c r="N66" s="308"/>
      <c r="O66" s="308"/>
      <c r="P66" s="308"/>
      <c r="Q66" s="308"/>
      <c r="R66" s="308"/>
      <c r="S66" s="308"/>
      <c r="T66" s="308"/>
      <c r="U66" s="308"/>
      <c r="V66" s="308"/>
      <c r="W66" s="308"/>
      <c r="X66" s="308"/>
      <c r="Y66" s="308"/>
      <c r="Z66" s="308"/>
      <c r="AA66" s="308"/>
    </row>
    <row r="67" spans="1:27" s="113" customFormat="1" ht="24.95" customHeight="1">
      <c r="A67" s="306"/>
      <c r="B67" s="398"/>
      <c r="C67" s="399"/>
      <c r="D67" s="400"/>
      <c r="E67" s="400"/>
      <c r="F67" s="401"/>
      <c r="G67" s="401"/>
      <c r="H67" s="401"/>
      <c r="I67" s="415"/>
      <c r="J67" s="321"/>
      <c r="K67" s="308"/>
      <c r="L67" s="308"/>
      <c r="M67" s="308"/>
      <c r="N67" s="308"/>
      <c r="O67" s="308"/>
      <c r="P67" s="308"/>
      <c r="Q67" s="308"/>
      <c r="R67" s="308"/>
      <c r="S67" s="308"/>
      <c r="T67" s="308"/>
      <c r="U67" s="308"/>
      <c r="V67" s="308"/>
      <c r="W67" s="308"/>
      <c r="X67" s="308"/>
      <c r="Y67" s="308"/>
      <c r="Z67" s="308"/>
      <c r="AA67" s="308"/>
    </row>
    <row r="68" spans="1:27" s="113" customFormat="1" ht="24.95" customHeight="1">
      <c r="A68" s="306"/>
      <c r="B68" s="379" t="s">
        <v>931</v>
      </c>
      <c r="C68" s="404" t="s">
        <v>937</v>
      </c>
      <c r="D68" s="308"/>
      <c r="E68" s="309"/>
      <c r="F68" s="310"/>
      <c r="G68" s="310"/>
      <c r="H68" s="310"/>
      <c r="I68" s="416"/>
      <c r="J68" s="321"/>
      <c r="K68" s="308"/>
      <c r="L68" s="308"/>
      <c r="M68" s="308"/>
      <c r="N68" s="308"/>
      <c r="O68" s="308"/>
      <c r="P68" s="308"/>
      <c r="Q68" s="308"/>
      <c r="R68" s="308"/>
      <c r="S68" s="308"/>
      <c r="T68" s="308"/>
      <c r="U68" s="308"/>
      <c r="V68" s="308"/>
      <c r="W68" s="308"/>
      <c r="X68" s="308"/>
      <c r="Y68" s="308"/>
      <c r="Z68" s="308"/>
      <c r="AA68" s="308"/>
    </row>
    <row r="69" spans="1:27" s="113" customFormat="1" ht="24.95" customHeight="1">
      <c r="A69" s="306"/>
      <c r="B69" s="379">
        <f>ROW()</f>
        <v>69</v>
      </c>
      <c r="C69" s="417" t="s">
        <v>938</v>
      </c>
      <c r="D69" s="418"/>
      <c r="E69" s="309"/>
      <c r="F69" s="310"/>
      <c r="G69" s="310"/>
      <c r="H69" s="310"/>
      <c r="I69" s="416"/>
      <c r="J69" s="321"/>
      <c r="K69" s="308"/>
      <c r="L69" s="308"/>
      <c r="M69" s="308"/>
      <c r="N69" s="308"/>
      <c r="O69" s="308"/>
      <c r="P69" s="308"/>
      <c r="Q69" s="308"/>
      <c r="R69" s="308"/>
      <c r="S69" s="308"/>
      <c r="T69" s="308"/>
      <c r="U69" s="308"/>
      <c r="V69" s="308"/>
      <c r="W69" s="308"/>
      <c r="X69" s="308"/>
      <c r="Y69" s="308"/>
      <c r="Z69" s="308"/>
      <c r="AA69" s="308"/>
    </row>
    <row r="70" spans="1:27" s="113" customFormat="1" ht="24.95" customHeight="1" thickBot="1">
      <c r="A70" s="306"/>
      <c r="B70" s="406"/>
      <c r="C70" s="393" t="s">
        <v>939</v>
      </c>
      <c r="D70" s="419"/>
      <c r="E70" s="420"/>
      <c r="F70" s="421"/>
      <c r="G70" s="421"/>
      <c r="H70" s="421"/>
      <c r="I70" s="422"/>
      <c r="J70" s="321"/>
      <c r="K70" s="308"/>
      <c r="L70" s="308"/>
      <c r="M70" s="308"/>
      <c r="N70" s="308"/>
      <c r="O70" s="308"/>
      <c r="P70" s="308"/>
      <c r="Q70" s="308"/>
      <c r="R70" s="308"/>
      <c r="S70" s="308"/>
      <c r="T70" s="308"/>
      <c r="U70" s="308"/>
      <c r="V70" s="308"/>
      <c r="W70" s="308"/>
      <c r="X70" s="308"/>
      <c r="Y70" s="308"/>
      <c r="Z70" s="308"/>
      <c r="AA70" s="308"/>
    </row>
    <row r="71" spans="1:27" s="113" customFormat="1" ht="24.95" customHeight="1">
      <c r="A71" s="306"/>
      <c r="B71" s="307"/>
      <c r="C71" s="308"/>
      <c r="D71" s="309"/>
      <c r="E71" s="309"/>
      <c r="F71" s="310"/>
      <c r="G71" s="310"/>
      <c r="H71" s="310"/>
      <c r="I71" s="310"/>
      <c r="J71" s="321"/>
      <c r="K71" s="308"/>
      <c r="L71" s="308"/>
      <c r="M71" s="308"/>
      <c r="N71" s="308"/>
      <c r="O71" s="308"/>
      <c r="P71" s="308"/>
      <c r="Q71" s="308"/>
      <c r="R71" s="308"/>
      <c r="S71" s="308"/>
      <c r="T71" s="308"/>
      <c r="U71" s="308"/>
      <c r="V71" s="308"/>
      <c r="W71" s="308"/>
      <c r="X71" s="308"/>
      <c r="Y71" s="308"/>
      <c r="Z71" s="308"/>
      <c r="AA71" s="308"/>
    </row>
    <row r="72" spans="1:27" s="113" customFormat="1" ht="24.95" customHeight="1">
      <c r="A72" s="298"/>
      <c r="B72" s="299"/>
      <c r="C72" s="300"/>
      <c r="D72" s="301"/>
      <c r="E72" s="301"/>
      <c r="F72" s="302"/>
      <c r="G72" s="302"/>
      <c r="H72" s="302"/>
      <c r="I72" s="302"/>
      <c r="J72" s="303"/>
      <c r="K72" s="300"/>
      <c r="L72" s="300"/>
      <c r="M72" s="300"/>
      <c r="N72" s="300"/>
      <c r="O72" s="300"/>
      <c r="P72" s="300"/>
      <c r="Q72" s="300"/>
      <c r="R72" s="300"/>
      <c r="S72" s="300"/>
      <c r="T72" s="300"/>
      <c r="U72" s="300"/>
      <c r="V72" s="300"/>
      <c r="W72" s="300"/>
      <c r="X72" s="300"/>
      <c r="Y72" s="300"/>
      <c r="Z72" s="300"/>
      <c r="AA72" s="300"/>
    </row>
    <row r="73" spans="1:27" s="113" customFormat="1" ht="24.95" customHeight="1">
      <c r="A73" s="306"/>
      <c r="B73" s="307"/>
      <c r="C73" s="308"/>
      <c r="D73" s="309"/>
      <c r="E73" s="309"/>
      <c r="F73" s="310"/>
      <c r="G73" s="310"/>
      <c r="H73" s="310"/>
      <c r="I73" s="310"/>
      <c r="J73" s="321"/>
      <c r="K73" s="308"/>
      <c r="L73" s="308"/>
      <c r="M73" s="308"/>
      <c r="N73" s="308"/>
      <c r="O73" s="308"/>
      <c r="P73" s="308"/>
      <c r="Q73" s="308"/>
      <c r="R73" s="308"/>
      <c r="S73" s="308"/>
      <c r="T73" s="308"/>
      <c r="U73" s="308"/>
      <c r="V73" s="308"/>
      <c r="W73" s="308"/>
      <c r="X73" s="308"/>
      <c r="Y73" s="308"/>
      <c r="Z73" s="308"/>
      <c r="AA73" s="308"/>
    </row>
    <row r="74" spans="1:27" s="113" customFormat="1" ht="24.95" customHeight="1" thickBot="1">
      <c r="A74" s="306"/>
      <c r="B74" s="307"/>
      <c r="C74" s="308"/>
      <c r="D74" s="309"/>
      <c r="E74" s="309"/>
      <c r="F74" s="310"/>
      <c r="G74" s="310"/>
      <c r="H74" s="310"/>
      <c r="I74" s="310"/>
      <c r="J74" s="321"/>
      <c r="K74" s="308"/>
      <c r="L74" s="308"/>
      <c r="M74" s="308"/>
      <c r="N74" s="308"/>
      <c r="O74" s="308"/>
      <c r="P74" s="308"/>
      <c r="Q74" s="308"/>
      <c r="R74" s="308"/>
      <c r="S74" s="308"/>
      <c r="T74" s="308"/>
      <c r="U74" s="308"/>
      <c r="V74" s="308"/>
      <c r="W74" s="308"/>
      <c r="X74" s="308"/>
      <c r="Y74" s="308"/>
      <c r="Z74" s="308"/>
      <c r="AA74" s="308"/>
    </row>
    <row r="75" spans="1:27" s="113" customFormat="1" ht="24.95" customHeight="1">
      <c r="A75" s="306"/>
      <c r="B75" s="374"/>
      <c r="C75" s="375"/>
      <c r="D75" s="376"/>
      <c r="E75" s="376"/>
      <c r="F75" s="376"/>
      <c r="G75" s="376"/>
      <c r="H75" s="376"/>
      <c r="I75" s="376"/>
      <c r="J75" s="377"/>
      <c r="K75" s="375"/>
      <c r="L75" s="375"/>
      <c r="M75" s="378"/>
      <c r="N75" s="308"/>
      <c r="O75" s="308"/>
      <c r="P75" s="308"/>
      <c r="Q75" s="308"/>
      <c r="R75" s="308"/>
      <c r="S75" s="308"/>
      <c r="T75" s="308"/>
      <c r="U75" s="308"/>
      <c r="V75" s="308"/>
      <c r="W75" s="308"/>
      <c r="X75" s="308"/>
      <c r="Y75" s="308"/>
      <c r="Z75" s="308"/>
      <c r="AA75" s="308"/>
    </row>
    <row r="76" spans="1:27" s="113" customFormat="1" ht="24.95" customHeight="1">
      <c r="A76" s="306"/>
      <c r="B76" s="379" t="s">
        <v>931</v>
      </c>
      <c r="C76" s="404" t="s">
        <v>886</v>
      </c>
      <c r="D76" s="381"/>
      <c r="E76" s="381"/>
      <c r="F76" s="381"/>
      <c r="G76" s="381"/>
      <c r="H76" s="381"/>
      <c r="I76" s="381"/>
      <c r="J76" s="382"/>
      <c r="K76" s="383"/>
      <c r="L76" s="383"/>
      <c r="M76" s="384"/>
      <c r="N76" s="308"/>
      <c r="O76" s="308"/>
      <c r="P76" s="308"/>
      <c r="Q76" s="308"/>
      <c r="R76" s="308"/>
      <c r="S76" s="308"/>
      <c r="T76" s="308"/>
      <c r="U76" s="308"/>
      <c r="V76" s="308"/>
      <c r="W76" s="308"/>
      <c r="X76" s="308"/>
      <c r="Y76" s="308"/>
      <c r="Z76" s="308"/>
      <c r="AA76" s="308"/>
    </row>
    <row r="77" spans="1:27" s="113" customFormat="1" ht="24.95" customHeight="1">
      <c r="A77" s="306"/>
      <c r="B77" s="379">
        <f>ROW()</f>
        <v>77</v>
      </c>
      <c r="C77" s="385" t="str">
        <f ca="1">CELL("nomfichier")</f>
        <v>E:\0-UPRT\1-UPRT.FR-SITE-WEB\ff-fiches-fabrications\ff-fiches-fabrication-maj-08-2020\[OK.ff-15-restauration-2.modèles.de.fiches.xlsx]fiches.1</v>
      </c>
      <c r="D77" s="405"/>
      <c r="E77" s="405"/>
      <c r="F77" s="405"/>
      <c r="G77" s="405"/>
      <c r="H77" s="405"/>
      <c r="I77" s="405"/>
      <c r="J77" s="423"/>
      <c r="K77" s="423"/>
      <c r="L77" s="424"/>
      <c r="M77" s="425"/>
      <c r="N77" s="308" t="s">
        <v>2</v>
      </c>
      <c r="O77" s="388"/>
      <c r="P77" s="308"/>
      <c r="Q77" s="308"/>
      <c r="R77" s="308"/>
      <c r="S77" s="308"/>
      <c r="T77" s="308"/>
      <c r="U77" s="308"/>
      <c r="V77" s="308"/>
      <c r="W77" s="308"/>
      <c r="X77" s="308"/>
      <c r="Y77" s="308"/>
      <c r="Z77" s="308"/>
      <c r="AA77" s="308"/>
    </row>
    <row r="78" spans="1:27" s="113" customFormat="1" ht="24.95" customHeight="1">
      <c r="A78" s="306"/>
      <c r="B78" s="426"/>
      <c r="C78" s="390" t="str">
        <f ca="1">_xlfn.FORMULATEXT(C77)</f>
        <v>=CELLULE("nomfichier")</v>
      </c>
      <c r="D78" s="390"/>
      <c r="E78" s="390"/>
      <c r="F78" s="390"/>
      <c r="G78" s="390"/>
      <c r="H78" s="390"/>
      <c r="I78" s="390"/>
      <c r="J78" s="390"/>
      <c r="K78" s="390"/>
      <c r="L78" s="390"/>
      <c r="M78" s="384"/>
      <c r="N78" s="308"/>
      <c r="O78" s="390"/>
      <c r="P78" s="308"/>
      <c r="Q78" s="308"/>
      <c r="R78" s="308"/>
      <c r="S78" s="308"/>
      <c r="T78" s="308"/>
      <c r="U78" s="308"/>
      <c r="V78" s="308"/>
      <c r="W78" s="308"/>
      <c r="X78" s="308"/>
      <c r="Y78" s="308"/>
      <c r="Z78" s="308"/>
      <c r="AA78" s="308"/>
    </row>
    <row r="79" spans="1:27" s="113" customFormat="1" ht="24.95" customHeight="1" thickBot="1">
      <c r="A79" s="306"/>
      <c r="B79" s="392"/>
      <c r="C79" s="427" t="s">
        <v>940</v>
      </c>
      <c r="D79" s="394"/>
      <c r="E79" s="394"/>
      <c r="F79" s="394"/>
      <c r="G79" s="394"/>
      <c r="H79" s="394"/>
      <c r="I79" s="394"/>
      <c r="J79" s="395"/>
      <c r="K79" s="396"/>
      <c r="L79" s="396"/>
      <c r="M79" s="397"/>
      <c r="N79" s="308"/>
      <c r="O79" s="308"/>
      <c r="P79" s="308"/>
      <c r="Q79" s="308"/>
      <c r="R79" s="308"/>
      <c r="S79" s="308"/>
      <c r="T79" s="308"/>
      <c r="U79" s="308"/>
      <c r="V79" s="308"/>
      <c r="W79" s="308"/>
      <c r="X79" s="308"/>
      <c r="Y79" s="308"/>
      <c r="Z79" s="308"/>
      <c r="AA79" s="308"/>
    </row>
    <row r="80" spans="1:27" s="113" customFormat="1" ht="24.95" customHeight="1" thickBot="1">
      <c r="A80" s="306"/>
      <c r="B80" s="307"/>
      <c r="C80" s="308"/>
      <c r="D80" s="309"/>
      <c r="E80" s="309"/>
      <c r="F80" s="310"/>
      <c r="G80" s="310"/>
      <c r="H80" s="310"/>
      <c r="I80" s="310"/>
      <c r="J80" s="321"/>
      <c r="K80" s="308"/>
      <c r="L80" s="308"/>
      <c r="M80" s="308"/>
      <c r="N80" s="308"/>
      <c r="O80" s="308"/>
      <c r="P80" s="308"/>
      <c r="Q80" s="308"/>
      <c r="R80" s="308"/>
      <c r="S80" s="308"/>
      <c r="T80" s="308"/>
      <c r="U80" s="308"/>
      <c r="V80" s="308"/>
      <c r="W80" s="308"/>
      <c r="X80" s="308"/>
      <c r="Y80" s="308"/>
      <c r="Z80" s="308"/>
      <c r="AA80" s="308"/>
    </row>
    <row r="81" spans="1:27" s="113" customFormat="1" ht="24.95" customHeight="1">
      <c r="A81" s="306"/>
      <c r="B81" s="374"/>
      <c r="C81" s="375"/>
      <c r="D81" s="376"/>
      <c r="E81" s="376"/>
      <c r="F81" s="376"/>
      <c r="G81" s="376"/>
      <c r="H81" s="376"/>
      <c r="I81" s="376"/>
      <c r="J81" s="377"/>
      <c r="K81" s="378"/>
      <c r="L81" s="308"/>
      <c r="M81" s="308"/>
      <c r="N81" s="308"/>
      <c r="O81" s="308"/>
      <c r="P81" s="308"/>
      <c r="Q81" s="308"/>
      <c r="R81" s="308"/>
      <c r="S81" s="308"/>
      <c r="T81" s="308"/>
      <c r="U81" s="308"/>
      <c r="V81" s="308"/>
      <c r="W81" s="308"/>
      <c r="X81" s="308"/>
      <c r="Y81" s="308"/>
      <c r="Z81" s="308"/>
      <c r="AA81" s="308"/>
    </row>
    <row r="82" spans="1:27" s="113" customFormat="1" ht="24.95" customHeight="1">
      <c r="A82" s="306"/>
      <c r="B82" s="379" t="s">
        <v>931</v>
      </c>
      <c r="C82" s="404" t="s">
        <v>888</v>
      </c>
      <c r="D82" s="381"/>
      <c r="E82" s="381"/>
      <c r="F82" s="381"/>
      <c r="G82" s="381"/>
      <c r="H82" s="381"/>
      <c r="I82" s="381"/>
      <c r="J82" s="382"/>
      <c r="K82" s="384"/>
      <c r="L82" s="308"/>
      <c r="M82" s="308"/>
      <c r="N82" s="308"/>
      <c r="O82" s="308"/>
      <c r="P82" s="308"/>
      <c r="Q82" s="308"/>
      <c r="R82" s="308"/>
      <c r="S82" s="308"/>
      <c r="T82" s="308"/>
      <c r="U82" s="308"/>
      <c r="V82" s="308"/>
      <c r="W82" s="308"/>
      <c r="X82" s="308"/>
      <c r="Y82" s="308"/>
      <c r="Z82" s="308"/>
      <c r="AA82" s="308"/>
    </row>
    <row r="83" spans="1:27" s="113" customFormat="1" ht="24.95" customHeight="1">
      <c r="A83" s="306"/>
      <c r="B83" s="379">
        <f>ROW()</f>
        <v>83</v>
      </c>
      <c r="C83" s="312" t="s">
        <v>941</v>
      </c>
      <c r="D83" s="323"/>
      <c r="E83" s="323"/>
      <c r="F83" s="323"/>
      <c r="G83" s="323"/>
      <c r="H83" s="323"/>
      <c r="I83" s="323"/>
      <c r="J83" s="323"/>
      <c r="K83" s="384"/>
      <c r="L83" s="308"/>
      <c r="M83" s="308"/>
      <c r="N83" s="308"/>
      <c r="O83" s="308"/>
      <c r="P83" s="308"/>
      <c r="Q83" s="308"/>
      <c r="R83" s="308"/>
      <c r="S83" s="308"/>
      <c r="T83" s="308"/>
      <c r="U83" s="308"/>
      <c r="V83" s="308"/>
      <c r="W83" s="308"/>
      <c r="X83" s="308"/>
      <c r="Y83" s="308"/>
      <c r="Z83" s="308"/>
      <c r="AA83" s="308"/>
    </row>
    <row r="84" spans="1:27" s="113" customFormat="1" ht="24.95" customHeight="1" thickBot="1">
      <c r="A84" s="306"/>
      <c r="B84" s="392"/>
      <c r="C84" s="427" t="s">
        <v>942</v>
      </c>
      <c r="D84" s="394"/>
      <c r="E84" s="394"/>
      <c r="F84" s="394"/>
      <c r="G84" s="394"/>
      <c r="H84" s="394"/>
      <c r="I84" s="394"/>
      <c r="J84" s="395"/>
      <c r="K84" s="397"/>
      <c r="L84" s="308"/>
      <c r="M84" s="308"/>
      <c r="N84" s="308"/>
      <c r="O84" s="308"/>
      <c r="P84" s="308"/>
      <c r="Q84" s="308"/>
      <c r="R84" s="308"/>
      <c r="S84" s="308"/>
      <c r="T84" s="308"/>
      <c r="U84" s="308"/>
      <c r="V84" s="308"/>
      <c r="W84" s="308"/>
      <c r="X84" s="308"/>
      <c r="Y84" s="308"/>
      <c r="Z84" s="308"/>
      <c r="AA84" s="308"/>
    </row>
    <row r="85" spans="1:27" s="113" customFormat="1" ht="24.95" customHeight="1" thickBot="1">
      <c r="A85" s="306"/>
      <c r="B85" s="307"/>
      <c r="C85" s="308"/>
      <c r="D85" s="309"/>
      <c r="E85" s="309"/>
      <c r="F85" s="310"/>
      <c r="G85" s="310"/>
      <c r="H85" s="310"/>
      <c r="I85" s="310"/>
      <c r="J85" s="321"/>
      <c r="K85" s="308"/>
      <c r="L85" s="308"/>
      <c r="M85" s="308"/>
      <c r="N85" s="308"/>
      <c r="O85" s="308"/>
      <c r="P85" s="308"/>
      <c r="Q85" s="308"/>
      <c r="R85" s="308"/>
      <c r="S85" s="308"/>
      <c r="T85" s="308"/>
      <c r="U85" s="308"/>
      <c r="V85" s="308"/>
      <c r="W85" s="308"/>
      <c r="X85" s="308"/>
      <c r="Y85" s="308"/>
      <c r="Z85" s="308"/>
      <c r="AA85" s="308"/>
    </row>
    <row r="86" spans="1:27" s="113" customFormat="1" ht="24.95" customHeight="1">
      <c r="A86" s="306"/>
      <c r="B86" s="374"/>
      <c r="C86" s="375"/>
      <c r="D86" s="376"/>
      <c r="E86" s="376"/>
      <c r="F86" s="376"/>
      <c r="G86" s="376"/>
      <c r="H86" s="376"/>
      <c r="I86" s="376"/>
      <c r="J86" s="377"/>
      <c r="K86" s="375"/>
      <c r="L86" s="375"/>
      <c r="M86" s="375"/>
      <c r="N86" s="375"/>
      <c r="O86" s="375"/>
      <c r="P86" s="378"/>
      <c r="Q86" s="308"/>
      <c r="R86" s="308"/>
      <c r="S86" s="308"/>
      <c r="T86" s="308"/>
      <c r="U86" s="308"/>
      <c r="V86" s="308"/>
      <c r="W86" s="308"/>
      <c r="X86" s="308"/>
      <c r="Y86" s="308"/>
      <c r="Z86" s="308"/>
      <c r="AA86" s="308"/>
    </row>
    <row r="87" spans="1:27" s="113" customFormat="1" ht="24.95" customHeight="1">
      <c r="A87" s="306"/>
      <c r="B87" s="379" t="s">
        <v>931</v>
      </c>
      <c r="C87" s="404" t="s">
        <v>887</v>
      </c>
      <c r="D87" s="410"/>
      <c r="E87" s="383"/>
      <c r="F87" s="383"/>
      <c r="G87" s="383"/>
      <c r="H87" s="383"/>
      <c r="I87" s="383"/>
      <c r="J87" s="383"/>
      <c r="K87" s="383"/>
      <c r="L87" s="383"/>
      <c r="M87" s="383"/>
      <c r="N87" s="383"/>
      <c r="O87" s="383"/>
      <c r="P87" s="384"/>
      <c r="Q87" s="305"/>
      <c r="R87" s="308"/>
      <c r="S87" s="308"/>
      <c r="T87" s="308"/>
      <c r="U87" s="308"/>
      <c r="V87" s="308"/>
      <c r="W87" s="308"/>
      <c r="X87" s="308"/>
      <c r="Y87" s="308"/>
      <c r="Z87" s="308"/>
      <c r="AA87" s="308"/>
    </row>
    <row r="88" spans="1:27" s="113" customFormat="1" ht="24.95" customHeight="1">
      <c r="A88" s="306"/>
      <c r="B88" s="379"/>
      <c r="C88" s="385" t="str">
        <f ca="1">SUBSTITUTE(SUBSTITUTE(RIGHT(CELL("filename",A1),LEN(CELL("filename",A1))-SEARCH("[",CELL("filename",A1))+1),"[",""),"]"," ")</f>
        <v>OK.ff-15-restauration-2.modèles.de.fiches.xlsx Formats-Formules-Fonctions</v>
      </c>
      <c r="D88" s="405"/>
      <c r="E88" s="405"/>
      <c r="F88" s="405"/>
      <c r="G88" s="405"/>
      <c r="H88" s="405"/>
      <c r="I88" s="405"/>
      <c r="J88" s="387"/>
      <c r="K88" s="387"/>
      <c r="L88" s="388"/>
      <c r="M88" s="388"/>
      <c r="N88" s="388"/>
      <c r="O88" s="388"/>
      <c r="P88" s="428"/>
      <c r="Q88" s="305"/>
      <c r="R88" s="308"/>
      <c r="S88" s="308"/>
      <c r="T88" s="308"/>
      <c r="U88" s="308"/>
      <c r="V88" s="308"/>
      <c r="W88" s="308"/>
      <c r="X88" s="308"/>
      <c r="Y88" s="308"/>
      <c r="Z88" s="308"/>
      <c r="AA88" s="308"/>
    </row>
    <row r="89" spans="1:27" s="113" customFormat="1" ht="24.95" customHeight="1">
      <c r="A89" s="306"/>
      <c r="B89" s="379">
        <f>ROW()</f>
        <v>89</v>
      </c>
      <c r="C89" s="390" t="str">
        <f ca="1">_xlfn.FORMULATEXT(C88)</f>
        <v>=SUBSTITUE(SUBSTITUE(DROITE(CELLULE("filename";A1);NBCAR(CELLULE("filename";A1))-CHERCHE("[";CELLULE("filename";A1))+1);"[";"");"]";" ")</v>
      </c>
      <c r="D89" s="390"/>
      <c r="E89" s="390"/>
      <c r="F89" s="390"/>
      <c r="G89" s="390"/>
      <c r="H89" s="390"/>
      <c r="I89" s="390"/>
      <c r="J89" s="390"/>
      <c r="K89" s="390"/>
      <c r="L89" s="390"/>
      <c r="M89" s="390"/>
      <c r="N89" s="390"/>
      <c r="O89" s="390"/>
      <c r="P89" s="429"/>
      <c r="Q89" s="305"/>
      <c r="R89" s="308"/>
      <c r="S89" s="308"/>
      <c r="T89" s="308"/>
      <c r="U89" s="308"/>
      <c r="V89" s="308"/>
      <c r="W89" s="308"/>
      <c r="X89" s="308"/>
      <c r="Y89" s="308"/>
      <c r="Z89" s="308"/>
      <c r="AA89" s="308"/>
    </row>
    <row r="90" spans="1:27" s="113" customFormat="1" ht="24.95" customHeight="1" thickBot="1">
      <c r="A90" s="306"/>
      <c r="B90" s="392"/>
      <c r="C90" s="393" t="s">
        <v>933</v>
      </c>
      <c r="D90" s="430"/>
      <c r="E90" s="394"/>
      <c r="F90" s="394"/>
      <c r="G90" s="394"/>
      <c r="H90" s="394"/>
      <c r="I90" s="394"/>
      <c r="J90" s="396"/>
      <c r="K90" s="396"/>
      <c r="L90" s="396"/>
      <c r="M90" s="396"/>
      <c r="N90" s="396"/>
      <c r="O90" s="396"/>
      <c r="P90" s="397"/>
      <c r="Q90" s="305"/>
      <c r="R90" s="308"/>
      <c r="S90" s="308"/>
      <c r="T90" s="308"/>
      <c r="U90" s="308"/>
      <c r="V90" s="308"/>
      <c r="W90" s="308"/>
      <c r="X90" s="308"/>
      <c r="Y90" s="308"/>
      <c r="Z90" s="308"/>
      <c r="AA90" s="308"/>
    </row>
    <row r="91" spans="1:27" s="113" customFormat="1" ht="24.95" customHeight="1" thickBot="1">
      <c r="A91" s="306"/>
      <c r="B91" s="307"/>
      <c r="C91" s="308"/>
      <c r="D91" s="309"/>
      <c r="E91" s="309"/>
      <c r="F91" s="310"/>
      <c r="G91" s="310"/>
      <c r="H91" s="310"/>
      <c r="I91" s="310"/>
      <c r="J91" s="321"/>
      <c r="K91" s="308"/>
      <c r="L91" s="308"/>
      <c r="M91" s="308"/>
      <c r="N91" s="308"/>
      <c r="O91" s="308"/>
      <c r="P91" s="308"/>
      <c r="Q91" s="308"/>
      <c r="R91" s="308"/>
      <c r="S91" s="308"/>
      <c r="T91" s="308"/>
      <c r="U91" s="308"/>
      <c r="V91" s="308"/>
      <c r="W91" s="308"/>
      <c r="X91" s="308"/>
      <c r="Y91" s="308"/>
      <c r="Z91" s="308"/>
      <c r="AA91" s="308"/>
    </row>
    <row r="92" spans="1:27" s="113" customFormat="1" ht="24.95" customHeight="1">
      <c r="A92" s="306"/>
      <c r="B92" s="398"/>
      <c r="C92" s="399"/>
      <c r="D92" s="400"/>
      <c r="E92" s="400"/>
      <c r="F92" s="401"/>
      <c r="G92" s="401"/>
      <c r="H92" s="401"/>
      <c r="I92" s="401"/>
      <c r="J92" s="402"/>
      <c r="K92" s="399"/>
      <c r="L92" s="399"/>
      <c r="M92" s="403"/>
      <c r="N92" s="308"/>
      <c r="O92" s="308"/>
      <c r="P92" s="308"/>
      <c r="Q92" s="308"/>
      <c r="R92" s="308"/>
      <c r="S92" s="308"/>
      <c r="T92" s="308"/>
      <c r="U92" s="308"/>
      <c r="V92" s="308"/>
      <c r="W92" s="308"/>
      <c r="X92" s="308"/>
      <c r="Y92" s="308"/>
      <c r="Z92" s="308"/>
      <c r="AA92" s="308"/>
    </row>
    <row r="93" spans="1:27" s="113" customFormat="1" ht="24.95" customHeight="1">
      <c r="A93" s="306"/>
      <c r="B93" s="379" t="s">
        <v>931</v>
      </c>
      <c r="C93" s="404" t="s">
        <v>889</v>
      </c>
      <c r="D93" s="311"/>
      <c r="E93" s="308"/>
      <c r="F93" s="308"/>
      <c r="G93" s="308"/>
      <c r="H93" s="308"/>
      <c r="I93" s="308"/>
      <c r="J93" s="308"/>
      <c r="K93" s="308"/>
      <c r="L93" s="308"/>
      <c r="M93" s="384"/>
      <c r="N93" s="308"/>
      <c r="O93" s="308"/>
      <c r="P93" s="308"/>
      <c r="Q93" s="308"/>
      <c r="R93" s="308"/>
      <c r="S93" s="308"/>
      <c r="T93" s="308"/>
      <c r="U93" s="308"/>
      <c r="V93" s="308"/>
      <c r="W93" s="308"/>
      <c r="X93" s="308"/>
      <c r="Y93" s="308"/>
      <c r="Z93" s="308"/>
      <c r="AA93" s="308"/>
    </row>
    <row r="94" spans="1:27" s="113" customFormat="1" ht="24.95" customHeight="1">
      <c r="A94" s="306"/>
      <c r="B94" s="379"/>
      <c r="C94" s="385" t="str">
        <f ca="1">SUBSTITUTE(SUBSTITUTE(LEFT(CELL("filename",A1),SEARCH("]",CELL("filename",A1))),"[",""),"]","")</f>
        <v>E:\0-UPRT\1-UPRT.FR-SITE-WEB\ff-fiches-fabrications\ff-fiches-fabrication-maj-08-2020\OK.ff-15-restauration-2.modèles.de.fiches.xlsx</v>
      </c>
      <c r="D94" s="405"/>
      <c r="E94" s="405"/>
      <c r="F94" s="405"/>
      <c r="G94" s="405"/>
      <c r="H94" s="405"/>
      <c r="I94" s="405"/>
      <c r="J94" s="405"/>
      <c r="K94" s="405"/>
      <c r="L94" s="405"/>
      <c r="M94" s="384"/>
      <c r="N94" s="308"/>
      <c r="O94" s="388"/>
      <c r="P94" s="308"/>
      <c r="Q94" s="308"/>
      <c r="R94" s="308"/>
      <c r="S94" s="308"/>
      <c r="T94" s="308"/>
      <c r="U94" s="308"/>
      <c r="V94" s="308"/>
      <c r="W94" s="308"/>
      <c r="X94" s="308"/>
      <c r="Y94" s="308"/>
      <c r="Z94" s="308"/>
      <c r="AA94" s="308"/>
    </row>
    <row r="95" spans="1:27" s="113" customFormat="1" ht="24.95" customHeight="1">
      <c r="A95" s="306"/>
      <c r="B95" s="379">
        <f>ROW()</f>
        <v>95</v>
      </c>
      <c r="C95" s="390" t="str">
        <f ca="1">_xlfn.FORMULATEXT(C94)</f>
        <v>=SUBSTITUE(SUBSTITUE(GAUCHE(CELLULE("filename";A1);CHERCHE("]";CELLULE("filename";A1)));"[";"");"]";"")</v>
      </c>
      <c r="D95" s="390"/>
      <c r="E95" s="390"/>
      <c r="F95" s="390"/>
      <c r="G95" s="390"/>
      <c r="H95" s="390"/>
      <c r="I95" s="390"/>
      <c r="J95" s="390"/>
      <c r="K95" s="390"/>
      <c r="L95" s="390"/>
      <c r="M95" s="384"/>
      <c r="N95" s="308"/>
      <c r="O95" s="390"/>
      <c r="P95" s="308"/>
      <c r="Q95" s="308"/>
      <c r="R95" s="308"/>
      <c r="S95" s="308"/>
      <c r="T95" s="308"/>
      <c r="U95" s="308"/>
      <c r="V95" s="308"/>
      <c r="W95" s="308"/>
      <c r="X95" s="308"/>
      <c r="Y95" s="308"/>
      <c r="Z95" s="308"/>
      <c r="AA95" s="308"/>
    </row>
    <row r="96" spans="1:27" s="113" customFormat="1" ht="24.95" customHeight="1" thickBot="1">
      <c r="A96" s="306"/>
      <c r="B96" s="406"/>
      <c r="C96" s="393" t="s">
        <v>933</v>
      </c>
      <c r="D96" s="430"/>
      <c r="E96" s="394"/>
      <c r="F96" s="394"/>
      <c r="G96" s="394"/>
      <c r="H96" s="394"/>
      <c r="I96" s="394"/>
      <c r="J96" s="431"/>
      <c r="K96" s="419"/>
      <c r="L96" s="419"/>
      <c r="M96" s="432"/>
      <c r="N96" s="308"/>
      <c r="O96" s="308"/>
      <c r="P96" s="308"/>
      <c r="Q96" s="308"/>
      <c r="R96" s="308"/>
      <c r="S96" s="308"/>
      <c r="T96" s="308"/>
      <c r="U96" s="308"/>
      <c r="V96" s="308"/>
      <c r="W96" s="308"/>
      <c r="X96" s="308"/>
      <c r="Y96" s="308"/>
      <c r="Z96" s="308"/>
      <c r="AA96" s="308"/>
    </row>
    <row r="97" spans="1:27" s="113" customFormat="1" ht="24.95" customHeight="1" thickBot="1">
      <c r="A97" s="306"/>
      <c r="B97" s="307"/>
      <c r="C97" s="308"/>
      <c r="D97" s="309"/>
      <c r="E97" s="309"/>
      <c r="F97" s="310"/>
      <c r="G97" s="310"/>
      <c r="H97" s="310"/>
      <c r="I97" s="310"/>
      <c r="J97" s="321"/>
      <c r="K97" s="308"/>
      <c r="L97" s="308"/>
      <c r="M97" s="308"/>
      <c r="N97" s="308"/>
      <c r="O97" s="308"/>
      <c r="P97" s="308"/>
      <c r="Q97" s="308"/>
      <c r="R97" s="308"/>
      <c r="S97" s="308"/>
      <c r="T97" s="308"/>
      <c r="U97" s="308"/>
      <c r="V97" s="308"/>
      <c r="W97" s="308"/>
      <c r="X97" s="308"/>
      <c r="Y97" s="308"/>
      <c r="Z97" s="308"/>
      <c r="AA97" s="308"/>
    </row>
    <row r="98" spans="1:27" s="113" customFormat="1" ht="24.95" customHeight="1">
      <c r="A98" s="306"/>
      <c r="B98" s="433"/>
      <c r="C98" s="434"/>
      <c r="D98" s="435"/>
      <c r="E98" s="435"/>
      <c r="F98" s="436"/>
      <c r="G98" s="436"/>
      <c r="H98" s="436"/>
      <c r="I98" s="436"/>
      <c r="J98" s="437"/>
      <c r="K98" s="434"/>
      <c r="L98" s="434"/>
      <c r="M98" s="434"/>
      <c r="N98" s="434"/>
      <c r="O98" s="434"/>
      <c r="P98" s="438"/>
      <c r="Q98" s="308"/>
      <c r="R98" s="308"/>
      <c r="S98" s="308"/>
      <c r="T98" s="308"/>
      <c r="U98" s="308"/>
      <c r="V98" s="308"/>
      <c r="W98" s="308"/>
      <c r="X98" s="308"/>
      <c r="Y98" s="308"/>
      <c r="Z98" s="308"/>
      <c r="AA98" s="308"/>
    </row>
    <row r="99" spans="1:27" s="113" customFormat="1" ht="24.95" customHeight="1">
      <c r="A99" s="306"/>
      <c r="B99" s="379" t="s">
        <v>931</v>
      </c>
      <c r="C99" s="404" t="s">
        <v>943</v>
      </c>
      <c r="D99" s="381"/>
      <c r="E99" s="381"/>
      <c r="F99" s="439"/>
      <c r="G99" s="439"/>
      <c r="H99" s="439"/>
      <c r="I99" s="439"/>
      <c r="J99" s="440"/>
      <c r="K99" s="388"/>
      <c r="L99" s="388"/>
      <c r="M99" s="388"/>
      <c r="N99" s="388"/>
      <c r="O99" s="388"/>
      <c r="P99" s="428"/>
      <c r="Q99" s="308"/>
      <c r="R99" s="308"/>
      <c r="S99" s="308"/>
      <c r="T99" s="308"/>
      <c r="U99" s="308"/>
      <c r="V99" s="308"/>
      <c r="W99" s="308"/>
      <c r="X99" s="308"/>
      <c r="Y99" s="308"/>
      <c r="Z99" s="308"/>
      <c r="AA99" s="308"/>
    </row>
    <row r="100" spans="1:27" s="113" customFormat="1" ht="24.95" customHeight="1">
      <c r="A100" s="306"/>
      <c r="B100" s="379"/>
      <c r="C100" s="385" t="str">
        <f ca="1">IF(CELL("nomfichier",C55)="\\rcg006bur\usei_cartographie\[ff-29-formats-formules-pourcentages.xlsx]sites","","ff-29-formats-formules-pourcentages COPIE")</f>
        <v>ff-29-formats-formules-pourcentages COPIE</v>
      </c>
      <c r="D100" s="405"/>
      <c r="E100" s="405"/>
      <c r="F100" s="405"/>
      <c r="G100" s="386"/>
      <c r="H100" s="386"/>
      <c r="I100" s="386"/>
      <c r="J100" s="387"/>
      <c r="K100" s="387"/>
      <c r="L100" s="388"/>
      <c r="M100" s="388"/>
      <c r="N100" s="388"/>
      <c r="O100" s="388"/>
      <c r="P100" s="428"/>
      <c r="Q100" s="308"/>
      <c r="R100" s="308"/>
      <c r="S100" s="308"/>
      <c r="T100" s="308"/>
      <c r="U100" s="308"/>
      <c r="V100" s="308"/>
      <c r="W100" s="308"/>
      <c r="X100" s="308"/>
      <c r="Y100" s="308"/>
      <c r="Z100" s="308"/>
      <c r="AA100" s="308"/>
    </row>
    <row r="101" spans="1:27" s="113" customFormat="1" ht="24.95" customHeight="1">
      <c r="A101" s="306"/>
      <c r="B101" s="379">
        <f>ROW()</f>
        <v>101</v>
      </c>
      <c r="C101" s="390" t="str">
        <f ca="1">_xlfn.FORMULATEXT(C100)</f>
        <v>=SI(CELLULE("nomfichier";C55)="\\rcg006bur\usei_cartographie\[ff-29-formats-formules-pourcentages.xlsx]sites";"";"ff-29-formats-formules-pourcentages COPIE")</v>
      </c>
      <c r="D101" s="390"/>
      <c r="E101" s="390"/>
      <c r="F101" s="390"/>
      <c r="G101" s="390"/>
      <c r="H101" s="390"/>
      <c r="I101" s="390"/>
      <c r="J101" s="390"/>
      <c r="K101" s="390"/>
      <c r="L101" s="390"/>
      <c r="M101" s="390"/>
      <c r="N101" s="390"/>
      <c r="O101" s="390"/>
      <c r="P101" s="429"/>
      <c r="Q101" s="308"/>
      <c r="R101" s="308"/>
      <c r="S101" s="308"/>
      <c r="T101" s="308"/>
      <c r="U101" s="308"/>
      <c r="V101" s="308"/>
      <c r="W101" s="308"/>
      <c r="X101" s="308"/>
      <c r="Y101" s="308"/>
      <c r="Z101" s="308"/>
      <c r="AA101" s="308"/>
    </row>
    <row r="102" spans="1:27" s="113" customFormat="1" ht="24.95" customHeight="1" thickBot="1">
      <c r="A102" s="306"/>
      <c r="B102" s="441"/>
      <c r="C102" s="442" t="s">
        <v>944</v>
      </c>
      <c r="D102" s="443"/>
      <c r="E102" s="443"/>
      <c r="F102" s="444"/>
      <c r="G102" s="444"/>
      <c r="H102" s="444"/>
      <c r="I102" s="444"/>
      <c r="J102" s="445"/>
      <c r="K102" s="445"/>
      <c r="L102" s="445"/>
      <c r="M102" s="445"/>
      <c r="N102" s="445"/>
      <c r="O102" s="445"/>
      <c r="P102" s="446"/>
      <c r="Q102" s="308"/>
      <c r="R102" s="308"/>
      <c r="S102" s="308"/>
      <c r="T102" s="308"/>
      <c r="U102" s="308"/>
      <c r="V102" s="308"/>
      <c r="W102" s="308"/>
      <c r="X102" s="308"/>
      <c r="Y102" s="308"/>
      <c r="Z102" s="308"/>
      <c r="AA102" s="308"/>
    </row>
    <row r="103" spans="1:27" s="113" customFormat="1" ht="24.95" customHeight="1" thickBot="1">
      <c r="A103" s="306"/>
      <c r="B103" s="307"/>
      <c r="C103" s="308"/>
      <c r="D103" s="309"/>
      <c r="E103" s="309"/>
      <c r="F103" s="310"/>
      <c r="G103" s="310"/>
      <c r="H103" s="310"/>
      <c r="I103" s="310"/>
      <c r="J103" s="321"/>
      <c r="K103" s="308"/>
      <c r="L103" s="308"/>
      <c r="M103" s="308"/>
      <c r="N103" s="308"/>
      <c r="O103" s="308"/>
      <c r="P103" s="308"/>
      <c r="Q103" s="308"/>
      <c r="R103" s="308"/>
      <c r="S103" s="308"/>
      <c r="T103" s="308"/>
      <c r="U103" s="308"/>
      <c r="V103" s="308"/>
      <c r="W103" s="308"/>
      <c r="X103" s="308"/>
      <c r="Y103" s="308"/>
      <c r="Z103" s="308"/>
      <c r="AA103" s="308"/>
    </row>
    <row r="104" spans="1:27" s="113" customFormat="1" ht="24.95" customHeight="1">
      <c r="A104" s="306"/>
      <c r="B104" s="374"/>
      <c r="C104" s="375"/>
      <c r="D104" s="376"/>
      <c r="E104" s="376"/>
      <c r="F104" s="376"/>
      <c r="G104" s="376"/>
      <c r="H104" s="376"/>
      <c r="I104" s="376"/>
      <c r="J104" s="377"/>
      <c r="K104" s="375"/>
      <c r="L104" s="378"/>
      <c r="M104" s="308"/>
      <c r="N104" s="308"/>
      <c r="O104" s="308"/>
      <c r="P104" s="308"/>
      <c r="Q104" s="308"/>
      <c r="R104" s="308"/>
      <c r="S104" s="308"/>
      <c r="T104" s="308"/>
      <c r="U104" s="308"/>
      <c r="V104" s="308"/>
      <c r="W104" s="308"/>
      <c r="X104" s="308"/>
      <c r="Y104" s="308"/>
      <c r="Z104" s="308"/>
      <c r="AA104" s="308"/>
    </row>
    <row r="105" spans="1:27" s="113" customFormat="1" ht="24.95" customHeight="1">
      <c r="A105" s="306"/>
      <c r="B105" s="426"/>
      <c r="C105" s="404" t="s">
        <v>893</v>
      </c>
      <c r="D105" s="447"/>
      <c r="E105" s="448"/>
      <c r="F105" s="381"/>
      <c r="G105" s="381"/>
      <c r="H105" s="381"/>
      <c r="I105" s="381"/>
      <c r="J105" s="382"/>
      <c r="K105" s="383"/>
      <c r="L105" s="384"/>
      <c r="M105" s="308"/>
      <c r="N105" s="308"/>
      <c r="O105" s="308"/>
      <c r="P105" s="308"/>
      <c r="Q105" s="308"/>
      <c r="R105" s="308"/>
      <c r="S105" s="308"/>
      <c r="T105" s="308"/>
      <c r="U105" s="308"/>
      <c r="V105" s="308"/>
      <c r="W105" s="308"/>
      <c r="X105" s="308"/>
      <c r="Y105" s="308"/>
      <c r="Z105" s="308"/>
      <c r="AA105" s="308"/>
    </row>
    <row r="106" spans="1:27" s="113" customFormat="1" ht="24.95" customHeight="1" thickBot="1">
      <c r="A106" s="306"/>
      <c r="B106" s="379" t="s">
        <v>931</v>
      </c>
      <c r="C106" s="449" t="s">
        <v>895</v>
      </c>
      <c r="D106" s="447"/>
      <c r="E106" s="448"/>
      <c r="F106" s="381"/>
      <c r="G106" s="381"/>
      <c r="H106" s="381"/>
      <c r="I106" s="381"/>
      <c r="J106" s="382"/>
      <c r="K106" s="383"/>
      <c r="L106" s="384"/>
      <c r="M106" s="308"/>
      <c r="N106" s="308"/>
      <c r="O106" s="308"/>
      <c r="P106" s="308"/>
      <c r="Q106" s="308"/>
      <c r="R106" s="308"/>
      <c r="S106" s="308"/>
      <c r="T106" s="308"/>
      <c r="U106" s="308"/>
      <c r="V106" s="308"/>
      <c r="W106" s="308"/>
      <c r="X106" s="308"/>
      <c r="Y106" s="308"/>
      <c r="Z106" s="308"/>
      <c r="AA106" s="308"/>
    </row>
    <row r="107" spans="1:27" s="113" customFormat="1" ht="24.95" customHeight="1" thickBot="1">
      <c r="A107" s="306"/>
      <c r="B107" s="379">
        <f>ROW()</f>
        <v>107</v>
      </c>
      <c r="C107" s="450" t="s">
        <v>896</v>
      </c>
      <c r="D107" s="451"/>
      <c r="E107" s="452" t="str">
        <f>RIGHT(C107,LEN(C107)-SEARCH(" ",C107))&amp;" "&amp;LEFT(C107,SEARCH(" ",C107))</f>
        <v xml:space="preserve">paul  legendre </v>
      </c>
      <c r="F107" s="453"/>
      <c r="G107" s="386"/>
      <c r="H107" s="386"/>
      <c r="I107" s="386"/>
      <c r="J107" s="386"/>
      <c r="K107" s="386"/>
      <c r="L107" s="384"/>
      <c r="M107" s="308"/>
      <c r="N107" s="388"/>
      <c r="O107" s="388"/>
      <c r="P107" s="388"/>
      <c r="Q107" s="388"/>
      <c r="R107" s="308"/>
      <c r="S107" s="308"/>
      <c r="T107" s="308"/>
      <c r="U107" s="308"/>
      <c r="V107" s="308"/>
      <c r="W107" s="308"/>
      <c r="X107" s="308"/>
      <c r="Y107" s="308"/>
      <c r="Z107" s="308"/>
      <c r="AA107" s="308"/>
    </row>
    <row r="108" spans="1:27" s="113" customFormat="1" ht="24.95" customHeight="1">
      <c r="A108" s="306"/>
      <c r="B108" s="426"/>
      <c r="C108" s="383"/>
      <c r="D108" s="381"/>
      <c r="E108" s="390" t="str">
        <f ca="1">_xlfn.FORMULATEXT(E107)</f>
        <v>=DROITE(C107;NBCAR(C107)-CHERCHE(" ";C107))&amp;" "&amp;GAUCHE(C107;CHERCHE(" ";C107))</v>
      </c>
      <c r="F108" s="390"/>
      <c r="G108" s="390"/>
      <c r="H108" s="390"/>
      <c r="I108" s="390"/>
      <c r="J108" s="390"/>
      <c r="K108" s="390"/>
      <c r="L108" s="384"/>
      <c r="M108" s="308"/>
      <c r="N108" s="390"/>
      <c r="O108" s="390"/>
      <c r="P108" s="390"/>
      <c r="Q108" s="390"/>
      <c r="R108" s="308"/>
      <c r="S108" s="308"/>
      <c r="T108" s="308"/>
      <c r="U108" s="308"/>
      <c r="V108" s="308"/>
      <c r="W108" s="308"/>
      <c r="X108" s="308"/>
      <c r="Y108" s="308"/>
      <c r="Z108" s="308"/>
      <c r="AA108" s="308"/>
    </row>
    <row r="109" spans="1:27" s="113" customFormat="1" ht="24.95" customHeight="1" thickBot="1">
      <c r="A109" s="306"/>
      <c r="B109" s="392"/>
      <c r="C109" s="396"/>
      <c r="D109" s="394"/>
      <c r="E109" s="393" t="s">
        <v>945</v>
      </c>
      <c r="F109" s="394"/>
      <c r="G109" s="394"/>
      <c r="H109" s="394"/>
      <c r="I109" s="394"/>
      <c r="J109" s="395"/>
      <c r="K109" s="396"/>
      <c r="L109" s="397"/>
      <c r="M109" s="308"/>
      <c r="N109" s="308"/>
      <c r="O109" s="308"/>
      <c r="P109" s="308"/>
      <c r="Q109" s="308"/>
      <c r="R109" s="308"/>
      <c r="S109" s="308"/>
      <c r="T109" s="308"/>
      <c r="U109" s="308"/>
      <c r="V109" s="308"/>
      <c r="W109" s="308"/>
      <c r="X109" s="308"/>
      <c r="Y109" s="308"/>
      <c r="Z109" s="308"/>
      <c r="AA109" s="308"/>
    </row>
    <row r="110" spans="1:27" s="113" customFormat="1" ht="24.95" customHeight="1" thickBot="1">
      <c r="A110" s="306"/>
      <c r="B110" s="307"/>
      <c r="C110" s="308"/>
      <c r="D110" s="309"/>
      <c r="E110" s="309"/>
      <c r="F110" s="310"/>
      <c r="G110" s="310"/>
      <c r="H110" s="310"/>
      <c r="I110" s="310"/>
      <c r="J110" s="321"/>
      <c r="K110" s="308"/>
      <c r="L110" s="308"/>
      <c r="M110" s="308"/>
      <c r="N110" s="308"/>
      <c r="O110" s="308"/>
      <c r="P110" s="308"/>
      <c r="Q110" s="308"/>
      <c r="R110" s="308"/>
      <c r="S110" s="308"/>
      <c r="T110" s="308"/>
      <c r="U110" s="308"/>
      <c r="V110" s="308"/>
      <c r="W110" s="308"/>
      <c r="X110" s="308"/>
      <c r="Y110" s="308"/>
      <c r="Z110" s="308"/>
      <c r="AA110" s="308"/>
    </row>
    <row r="111" spans="1:27" s="113" customFormat="1" ht="24.95" customHeight="1">
      <c r="A111" s="306"/>
      <c r="B111" s="374"/>
      <c r="C111" s="375"/>
      <c r="D111" s="376"/>
      <c r="E111" s="376"/>
      <c r="F111" s="376"/>
      <c r="G111" s="376"/>
      <c r="H111" s="376"/>
      <c r="I111" s="376"/>
      <c r="J111" s="402"/>
      <c r="K111" s="403"/>
      <c r="L111" s="308"/>
      <c r="M111" s="308"/>
      <c r="N111" s="308"/>
      <c r="O111" s="308"/>
      <c r="P111" s="308"/>
      <c r="Q111" s="308"/>
      <c r="R111" s="308"/>
      <c r="S111" s="308"/>
      <c r="T111" s="308"/>
      <c r="U111" s="308"/>
      <c r="V111" s="308"/>
      <c r="W111" s="308"/>
      <c r="X111" s="308"/>
      <c r="Y111" s="308"/>
      <c r="Z111" s="308"/>
      <c r="AA111" s="308"/>
    </row>
    <row r="112" spans="1:27" s="113" customFormat="1" ht="24.95" customHeight="1">
      <c r="A112" s="306"/>
      <c r="B112" s="426"/>
      <c r="C112" s="404" t="s">
        <v>946</v>
      </c>
      <c r="D112" s="381"/>
      <c r="E112" s="381"/>
      <c r="F112" s="381"/>
      <c r="G112" s="381"/>
      <c r="H112" s="381"/>
      <c r="I112" s="381"/>
      <c r="J112" s="321"/>
      <c r="K112" s="454"/>
      <c r="L112" s="308"/>
      <c r="M112" s="308"/>
      <c r="N112" s="308"/>
      <c r="O112" s="308"/>
      <c r="P112" s="308"/>
      <c r="Q112" s="308"/>
      <c r="R112" s="308"/>
      <c r="S112" s="308"/>
      <c r="T112" s="308"/>
      <c r="U112" s="308"/>
      <c r="V112" s="308"/>
      <c r="W112" s="308"/>
      <c r="X112" s="308"/>
      <c r="Y112" s="308"/>
      <c r="Z112" s="308"/>
      <c r="AA112" s="308"/>
    </row>
    <row r="113" spans="1:27" s="113" customFormat="1" ht="24.95" customHeight="1">
      <c r="A113" s="306"/>
      <c r="B113" s="379" t="s">
        <v>931</v>
      </c>
      <c r="C113" s="381"/>
      <c r="D113" s="381"/>
      <c r="E113" s="381"/>
      <c r="F113" s="381"/>
      <c r="G113" s="381"/>
      <c r="H113" s="381"/>
      <c r="I113" s="381"/>
      <c r="J113" s="321"/>
      <c r="K113" s="454"/>
      <c r="L113" s="308"/>
      <c r="M113" s="308"/>
      <c r="N113" s="308"/>
      <c r="O113" s="308"/>
      <c r="P113" s="308"/>
      <c r="Q113" s="308"/>
      <c r="R113" s="308"/>
      <c r="S113" s="308"/>
      <c r="T113" s="308"/>
      <c r="U113" s="308"/>
      <c r="V113" s="308"/>
      <c r="W113" s="308"/>
      <c r="X113" s="308"/>
      <c r="Y113" s="308"/>
      <c r="Z113" s="308"/>
      <c r="AA113" s="308"/>
    </row>
    <row r="114" spans="1:27" s="113" customFormat="1" ht="24.95" customHeight="1">
      <c r="A114" s="306"/>
      <c r="B114" s="379">
        <f>ROW()</f>
        <v>114</v>
      </c>
      <c r="C114" s="455">
        <v>5</v>
      </c>
      <c r="D114" s="456">
        <f>RANK(C114,C114:C118,0)</f>
        <v>3</v>
      </c>
      <c r="E114" s="390" t="str">
        <f ca="1">_xlfn.FORMULATEXT(D114)</f>
        <v>=RANG(C114;C114:C118;0)</v>
      </c>
      <c r="F114" s="448"/>
      <c r="G114" s="381"/>
      <c r="H114" s="309"/>
      <c r="I114" s="381"/>
      <c r="J114" s="321"/>
      <c r="K114" s="454"/>
      <c r="L114" s="308"/>
      <c r="M114" s="308"/>
      <c r="N114" s="308"/>
      <c r="O114" s="308"/>
      <c r="P114" s="308"/>
      <c r="Q114" s="308"/>
      <c r="R114" s="308"/>
      <c r="S114" s="308"/>
      <c r="T114" s="308"/>
      <c r="U114" s="308"/>
      <c r="V114" s="308"/>
      <c r="W114" s="308"/>
      <c r="X114" s="308"/>
      <c r="Y114" s="308"/>
      <c r="Z114" s="308"/>
      <c r="AA114" s="308"/>
    </row>
    <row r="115" spans="1:27" s="113" customFormat="1" ht="24.95" customHeight="1">
      <c r="A115" s="306"/>
      <c r="B115" s="426"/>
      <c r="C115" s="455">
        <v>8</v>
      </c>
      <c r="D115" s="456">
        <f>RANK(C115,C114:C118,0)</f>
        <v>1</v>
      </c>
      <c r="E115" s="457" t="s">
        <v>899</v>
      </c>
      <c r="F115" s="448"/>
      <c r="G115" s="381"/>
      <c r="H115" s="381"/>
      <c r="I115" s="381"/>
      <c r="J115" s="321"/>
      <c r="K115" s="454"/>
      <c r="L115" s="308"/>
      <c r="M115" s="308"/>
      <c r="N115" s="308"/>
      <c r="O115" s="308"/>
      <c r="P115" s="308"/>
      <c r="Q115" s="308"/>
      <c r="R115" s="308"/>
      <c r="S115" s="308"/>
      <c r="T115" s="308"/>
      <c r="U115" s="308"/>
      <c r="V115" s="308"/>
      <c r="W115" s="308"/>
      <c r="X115" s="308"/>
      <c r="Y115" s="308"/>
      <c r="Z115" s="308"/>
      <c r="AA115" s="308"/>
    </row>
    <row r="116" spans="1:27" s="113" customFormat="1" ht="24.95" customHeight="1">
      <c r="A116" s="306"/>
      <c r="B116" s="426"/>
      <c r="C116" s="455">
        <v>4</v>
      </c>
      <c r="D116" s="456">
        <f>RANK(C116,C114:C118,0)</f>
        <v>4</v>
      </c>
      <c r="E116" s="447"/>
      <c r="F116" s="448"/>
      <c r="G116" s="381"/>
      <c r="H116" s="381"/>
      <c r="I116" s="381"/>
      <c r="J116" s="321"/>
      <c r="K116" s="454"/>
      <c r="L116" s="308"/>
      <c r="M116" s="308"/>
      <c r="N116" s="308"/>
      <c r="O116" s="308"/>
      <c r="P116" s="308"/>
      <c r="Q116" s="308"/>
      <c r="R116" s="308"/>
      <c r="S116" s="308"/>
      <c r="T116" s="308"/>
      <c r="U116" s="308"/>
      <c r="V116" s="308"/>
      <c r="W116" s="308"/>
      <c r="X116" s="308"/>
      <c r="Y116" s="308"/>
      <c r="Z116" s="308"/>
      <c r="AA116" s="308"/>
    </row>
    <row r="117" spans="1:27" s="113" customFormat="1" ht="24.95" customHeight="1">
      <c r="A117" s="306"/>
      <c r="B117" s="426"/>
      <c r="C117" s="455">
        <v>1</v>
      </c>
      <c r="D117" s="456">
        <f>RANK(C117,C114:C118,0)</f>
        <v>5</v>
      </c>
      <c r="E117" s="447"/>
      <c r="F117" s="448"/>
      <c r="G117" s="381"/>
      <c r="H117" s="381"/>
      <c r="I117" s="381"/>
      <c r="J117" s="321"/>
      <c r="K117" s="454"/>
      <c r="L117" s="308"/>
      <c r="M117" s="308"/>
      <c r="N117" s="308"/>
      <c r="O117" s="308"/>
      <c r="P117" s="308"/>
      <c r="Q117" s="308"/>
      <c r="R117" s="308"/>
      <c r="S117" s="308"/>
      <c r="T117" s="308"/>
      <c r="U117" s="308"/>
      <c r="V117" s="308"/>
      <c r="W117" s="308"/>
      <c r="X117" s="308"/>
      <c r="Y117" s="308"/>
      <c r="Z117" s="308"/>
      <c r="AA117" s="308"/>
    </row>
    <row r="118" spans="1:27" s="113" customFormat="1" ht="24.95" customHeight="1">
      <c r="A118" s="306"/>
      <c r="B118" s="426"/>
      <c r="C118" s="455">
        <v>7</v>
      </c>
      <c r="D118" s="456">
        <f>RANK(C118,C114:C118,0)</f>
        <v>2</v>
      </c>
      <c r="E118" s="447"/>
      <c r="F118" s="448"/>
      <c r="G118" s="381"/>
      <c r="H118" s="381"/>
      <c r="I118" s="381"/>
      <c r="J118" s="321"/>
      <c r="K118" s="454"/>
      <c r="L118" s="308"/>
      <c r="M118" s="308"/>
      <c r="N118" s="308"/>
      <c r="O118" s="308"/>
      <c r="P118" s="308"/>
      <c r="Q118" s="308"/>
      <c r="R118" s="308"/>
      <c r="S118" s="308"/>
      <c r="T118" s="308"/>
      <c r="U118" s="308"/>
      <c r="V118" s="308"/>
      <c r="W118" s="308"/>
      <c r="X118" s="308"/>
      <c r="Y118" s="308"/>
      <c r="Z118" s="308"/>
      <c r="AA118" s="308"/>
    </row>
    <row r="119" spans="1:27" s="113" customFormat="1" ht="24.95" customHeight="1" thickBot="1">
      <c r="A119" s="306"/>
      <c r="B119" s="458" t="s">
        <v>964</v>
      </c>
      <c r="C119" s="396"/>
      <c r="D119" s="394"/>
      <c r="E119" s="394"/>
      <c r="F119" s="394"/>
      <c r="G119" s="394"/>
      <c r="H119" s="394"/>
      <c r="I119" s="394"/>
      <c r="J119" s="431"/>
      <c r="K119" s="432"/>
      <c r="L119" s="308"/>
      <c r="M119" s="308"/>
      <c r="N119" s="308"/>
      <c r="O119" s="308"/>
      <c r="P119" s="308"/>
      <c r="Q119" s="308"/>
      <c r="R119" s="308"/>
      <c r="S119" s="308"/>
      <c r="T119" s="308"/>
      <c r="U119" s="308"/>
      <c r="V119" s="308"/>
      <c r="W119" s="308"/>
      <c r="X119" s="308"/>
      <c r="Y119" s="308"/>
      <c r="Z119" s="308"/>
      <c r="AA119" s="308"/>
    </row>
    <row r="120" spans="1:27" s="113" customFormat="1" ht="24.95" customHeight="1" thickBot="1">
      <c r="A120" s="306"/>
      <c r="B120" s="307"/>
      <c r="C120" s="308"/>
      <c r="D120" s="309"/>
      <c r="E120" s="309"/>
      <c r="F120" s="310"/>
      <c r="G120" s="310"/>
      <c r="H120" s="310"/>
      <c r="I120" s="310"/>
      <c r="J120" s="321"/>
      <c r="K120" s="308"/>
      <c r="L120" s="308"/>
      <c r="M120" s="308"/>
      <c r="N120" s="308"/>
      <c r="O120" s="308"/>
      <c r="P120" s="308"/>
      <c r="Q120" s="308"/>
      <c r="R120" s="308"/>
      <c r="S120" s="308"/>
      <c r="T120" s="308"/>
      <c r="U120" s="308"/>
      <c r="V120" s="308"/>
      <c r="W120" s="308"/>
      <c r="X120" s="308"/>
      <c r="Y120" s="308"/>
      <c r="Z120" s="308"/>
      <c r="AA120" s="308"/>
    </row>
    <row r="121" spans="1:27" s="113" customFormat="1" ht="24.95" customHeight="1">
      <c r="A121" s="306"/>
      <c r="B121" s="374"/>
      <c r="C121" s="375"/>
      <c r="D121" s="376"/>
      <c r="E121" s="376"/>
      <c r="F121" s="376"/>
      <c r="G121" s="376"/>
      <c r="H121" s="376"/>
      <c r="I121" s="376"/>
      <c r="J121" s="377"/>
      <c r="K121" s="378"/>
      <c r="L121" s="308"/>
      <c r="M121" s="308"/>
      <c r="N121" s="308"/>
      <c r="O121" s="308"/>
      <c r="P121" s="308"/>
      <c r="Q121" s="308"/>
      <c r="R121" s="308"/>
      <c r="S121" s="308"/>
      <c r="T121" s="308"/>
      <c r="U121" s="308"/>
      <c r="V121" s="308"/>
      <c r="W121" s="308"/>
      <c r="X121" s="308"/>
      <c r="Y121" s="308"/>
      <c r="Z121" s="308"/>
      <c r="AA121" s="308"/>
    </row>
    <row r="122" spans="1:27" s="113" customFormat="1" ht="24.95" customHeight="1">
      <c r="A122" s="306"/>
      <c r="B122" s="426"/>
      <c r="C122" s="404" t="s">
        <v>901</v>
      </c>
      <c r="D122" s="459"/>
      <c r="E122" s="447"/>
      <c r="F122" s="448"/>
      <c r="G122" s="381"/>
      <c r="H122" s="381"/>
      <c r="I122" s="381"/>
      <c r="J122" s="382"/>
      <c r="K122" s="384"/>
      <c r="L122" s="308"/>
      <c r="M122" s="308"/>
      <c r="N122" s="308"/>
      <c r="O122" s="308"/>
      <c r="P122" s="308"/>
      <c r="Q122" s="308"/>
      <c r="R122" s="308"/>
      <c r="S122" s="308"/>
      <c r="T122" s="308"/>
      <c r="U122" s="308"/>
      <c r="V122" s="308"/>
      <c r="W122" s="308"/>
      <c r="X122" s="308"/>
      <c r="Y122" s="308"/>
      <c r="Z122" s="308"/>
      <c r="AA122" s="308"/>
    </row>
    <row r="123" spans="1:27" s="113" customFormat="1" ht="24.95" customHeight="1">
      <c r="A123" s="306"/>
      <c r="B123" s="426"/>
      <c r="C123" s="449" t="s">
        <v>902</v>
      </c>
      <c r="D123" s="383"/>
      <c r="E123" s="447"/>
      <c r="F123" s="448"/>
      <c r="G123" s="381"/>
      <c r="H123" s="381"/>
      <c r="I123" s="381"/>
      <c r="J123" s="382"/>
      <c r="K123" s="384"/>
      <c r="L123" s="308"/>
      <c r="M123" s="308"/>
      <c r="N123" s="308"/>
      <c r="O123" s="308"/>
      <c r="P123" s="308"/>
      <c r="Q123" s="308"/>
      <c r="R123" s="308"/>
      <c r="S123" s="308"/>
      <c r="T123" s="308"/>
      <c r="U123" s="308"/>
      <c r="V123" s="308"/>
      <c r="W123" s="308"/>
      <c r="X123" s="308"/>
      <c r="Y123" s="308"/>
      <c r="Z123" s="308"/>
      <c r="AA123" s="308"/>
    </row>
    <row r="124" spans="1:27" s="113" customFormat="1" ht="24.95" customHeight="1">
      <c r="A124" s="306"/>
      <c r="B124" s="426"/>
      <c r="C124" s="449" t="s">
        <v>903</v>
      </c>
      <c r="D124" s="383"/>
      <c r="E124" s="447"/>
      <c r="F124" s="448"/>
      <c r="G124" s="381"/>
      <c r="H124" s="381"/>
      <c r="I124" s="381"/>
      <c r="J124" s="382"/>
      <c r="K124" s="384"/>
      <c r="L124" s="308"/>
      <c r="M124" s="308"/>
      <c r="N124" s="308"/>
      <c r="O124" s="308"/>
      <c r="P124" s="308"/>
      <c r="Q124" s="308"/>
      <c r="R124" s="308"/>
      <c r="S124" s="308"/>
      <c r="T124" s="308"/>
      <c r="U124" s="308"/>
      <c r="V124" s="308"/>
      <c r="W124" s="308"/>
      <c r="X124" s="308"/>
      <c r="Y124" s="308"/>
      <c r="Z124" s="308"/>
      <c r="AA124" s="308"/>
    </row>
    <row r="125" spans="1:27" s="113" customFormat="1" ht="24.95" customHeight="1">
      <c r="A125" s="306"/>
      <c r="B125" s="426"/>
      <c r="C125" s="459" t="s">
        <v>947</v>
      </c>
      <c r="D125" s="383"/>
      <c r="E125" s="447"/>
      <c r="F125" s="448"/>
      <c r="G125" s="381"/>
      <c r="H125" s="381"/>
      <c r="I125" s="381"/>
      <c r="J125" s="382"/>
      <c r="K125" s="384"/>
      <c r="L125" s="308"/>
      <c r="M125" s="308"/>
      <c r="N125" s="308"/>
      <c r="O125" s="308"/>
      <c r="P125" s="308"/>
      <c r="Q125" s="308"/>
      <c r="R125" s="308"/>
      <c r="S125" s="308"/>
      <c r="T125" s="308"/>
      <c r="U125" s="308"/>
      <c r="V125" s="308"/>
      <c r="W125" s="308"/>
      <c r="X125" s="308"/>
      <c r="Y125" s="308"/>
      <c r="Z125" s="308"/>
      <c r="AA125" s="308"/>
    </row>
    <row r="126" spans="1:27" s="113" customFormat="1" ht="24.95" customHeight="1">
      <c r="A126" s="306"/>
      <c r="B126" s="379" t="s">
        <v>931</v>
      </c>
      <c r="C126" s="381"/>
      <c r="D126" s="381"/>
      <c r="E126" s="381"/>
      <c r="F126" s="381"/>
      <c r="G126" s="381"/>
      <c r="H126" s="381"/>
      <c r="I126" s="381"/>
      <c r="J126" s="382"/>
      <c r="K126" s="384"/>
      <c r="L126" s="308"/>
      <c r="M126" s="308"/>
      <c r="N126" s="308"/>
      <c r="O126" s="308"/>
      <c r="P126" s="308"/>
      <c r="Q126" s="308"/>
      <c r="R126" s="308"/>
      <c r="S126" s="308"/>
      <c r="T126" s="308"/>
      <c r="U126" s="308"/>
      <c r="V126" s="308"/>
      <c r="W126" s="308"/>
      <c r="X126" s="308"/>
      <c r="Y126" s="308"/>
      <c r="Z126" s="308"/>
      <c r="AA126" s="308"/>
    </row>
    <row r="127" spans="1:27" s="113" customFormat="1" ht="24.95" customHeight="1">
      <c r="A127" s="306"/>
      <c r="B127" s="379">
        <f>ROW()</f>
        <v>127</v>
      </c>
      <c r="C127" s="455">
        <v>5</v>
      </c>
      <c r="D127" s="460" t="str">
        <f>REPT(CHAR(7),RANK(C127,C127:C131,1))</f>
        <v>_x0007__x0007__x0007_</v>
      </c>
      <c r="E127" s="390" t="str">
        <f ca="1">_xlfn.FORMULATEXT(D127)</f>
        <v>=REPT(CAR(7);RANG(C127;C127:C131;1))</v>
      </c>
      <c r="F127" s="448"/>
      <c r="G127" s="448"/>
      <c r="H127" s="448"/>
      <c r="I127" s="381"/>
      <c r="J127" s="382"/>
      <c r="K127" s="384"/>
      <c r="L127" s="308"/>
      <c r="M127" s="308"/>
      <c r="N127" s="308"/>
      <c r="O127" s="308"/>
      <c r="P127" s="308"/>
      <c r="Q127" s="308"/>
      <c r="R127" s="308"/>
      <c r="S127" s="308"/>
      <c r="T127" s="308"/>
      <c r="U127" s="308"/>
      <c r="V127" s="308"/>
      <c r="W127" s="308"/>
      <c r="X127" s="308"/>
      <c r="Y127" s="308"/>
      <c r="Z127" s="308"/>
      <c r="AA127" s="308"/>
    </row>
    <row r="128" spans="1:27" s="113" customFormat="1" ht="24.95" customHeight="1">
      <c r="A128" s="306"/>
      <c r="B128" s="426"/>
      <c r="C128" s="455">
        <v>8</v>
      </c>
      <c r="D128" s="460" t="str">
        <f>REPT(CHAR(7),RANK(C128,C127:C131,1))</f>
        <v>_x0007__x0007__x0007__x0007__x0007_</v>
      </c>
      <c r="E128" s="447"/>
      <c r="F128" s="448"/>
      <c r="G128" s="381"/>
      <c r="H128" s="381"/>
      <c r="I128" s="381"/>
      <c r="J128" s="382"/>
      <c r="K128" s="384"/>
      <c r="L128" s="308"/>
      <c r="M128" s="308"/>
      <c r="N128" s="308"/>
      <c r="O128" s="308"/>
      <c r="P128" s="308"/>
      <c r="Q128" s="308"/>
      <c r="R128" s="308"/>
      <c r="S128" s="308"/>
      <c r="T128" s="308"/>
      <c r="U128" s="308"/>
      <c r="V128" s="308"/>
      <c r="W128" s="308"/>
      <c r="X128" s="308"/>
      <c r="Y128" s="308"/>
      <c r="Z128" s="308"/>
      <c r="AA128" s="308"/>
    </row>
    <row r="129" spans="1:27" s="113" customFormat="1" ht="24.95" customHeight="1">
      <c r="A129" s="306"/>
      <c r="B129" s="426"/>
      <c r="C129" s="455">
        <v>4</v>
      </c>
      <c r="D129" s="460" t="str">
        <f>REPT(CHAR(7),RANK(C129,C127:C131,1))</f>
        <v>_x0007__x0007_</v>
      </c>
      <c r="E129" s="447"/>
      <c r="F129" s="448"/>
      <c r="G129" s="381"/>
      <c r="H129" s="381"/>
      <c r="I129" s="381"/>
      <c r="J129" s="382"/>
      <c r="K129" s="384"/>
      <c r="L129" s="308"/>
      <c r="M129" s="308"/>
      <c r="N129" s="308"/>
      <c r="O129" s="308"/>
      <c r="P129" s="308"/>
      <c r="Q129" s="308"/>
      <c r="R129" s="308"/>
      <c r="S129" s="308"/>
      <c r="T129" s="308"/>
      <c r="U129" s="308"/>
      <c r="V129" s="308"/>
      <c r="W129" s="308"/>
      <c r="X129" s="308"/>
      <c r="Y129" s="308"/>
      <c r="Z129" s="308"/>
      <c r="AA129" s="308"/>
    </row>
    <row r="130" spans="1:27" s="113" customFormat="1" ht="24.95" customHeight="1">
      <c r="A130" s="306"/>
      <c r="B130" s="426"/>
      <c r="C130" s="455">
        <v>1</v>
      </c>
      <c r="D130" s="460" t="str">
        <f>REPT(CHAR(7),RANK(C130,C127:C131,1))</f>
        <v>_x0007_</v>
      </c>
      <c r="E130" s="447"/>
      <c r="F130" s="448"/>
      <c r="G130" s="381"/>
      <c r="H130" s="381"/>
      <c r="I130" s="381"/>
      <c r="J130" s="382"/>
      <c r="K130" s="384"/>
      <c r="L130" s="308"/>
      <c r="M130" s="308"/>
      <c r="N130" s="308"/>
      <c r="O130" s="308"/>
      <c r="P130" s="308"/>
      <c r="Q130" s="308"/>
      <c r="R130" s="308"/>
      <c r="S130" s="308"/>
      <c r="T130" s="308"/>
      <c r="U130" s="308"/>
      <c r="V130" s="308"/>
      <c r="W130" s="308"/>
      <c r="X130" s="308"/>
      <c r="Y130" s="308"/>
      <c r="Z130" s="308"/>
      <c r="AA130" s="308"/>
    </row>
    <row r="131" spans="1:27" s="113" customFormat="1" ht="24.95" customHeight="1">
      <c r="A131" s="306"/>
      <c r="B131" s="426"/>
      <c r="C131" s="455">
        <v>7</v>
      </c>
      <c r="D131" s="460" t="str">
        <f>REPT(CHAR(7),RANK(C131,C127:C131,1))</f>
        <v>_x0007__x0007__x0007__x0007_</v>
      </c>
      <c r="E131" s="447"/>
      <c r="F131" s="448"/>
      <c r="G131" s="381"/>
      <c r="H131" s="381"/>
      <c r="I131" s="381"/>
      <c r="J131" s="382"/>
      <c r="K131" s="384"/>
      <c r="L131" s="308"/>
      <c r="M131" s="308"/>
      <c r="N131" s="308"/>
      <c r="O131" s="308"/>
      <c r="P131" s="308"/>
      <c r="Q131" s="308"/>
      <c r="R131" s="308"/>
      <c r="S131" s="308"/>
      <c r="T131" s="308"/>
      <c r="U131" s="308"/>
      <c r="V131" s="308"/>
      <c r="W131" s="308"/>
      <c r="X131" s="308"/>
      <c r="Y131" s="308"/>
      <c r="Z131" s="308"/>
      <c r="AA131" s="308"/>
    </row>
    <row r="132" spans="1:27" s="113" customFormat="1" ht="24.95" customHeight="1" thickBot="1">
      <c r="A132" s="306"/>
      <c r="B132" s="458" t="s">
        <v>964</v>
      </c>
      <c r="C132" s="396"/>
      <c r="D132" s="461"/>
      <c r="E132" s="461"/>
      <c r="F132" s="461"/>
      <c r="G132" s="394"/>
      <c r="H132" s="394"/>
      <c r="I132" s="394"/>
      <c r="J132" s="395"/>
      <c r="K132" s="397"/>
      <c r="L132" s="308"/>
      <c r="M132" s="308"/>
      <c r="N132" s="308"/>
      <c r="O132" s="308"/>
      <c r="P132" s="308"/>
      <c r="Q132" s="308"/>
      <c r="R132" s="308"/>
      <c r="S132" s="308"/>
      <c r="T132" s="308"/>
      <c r="U132" s="308"/>
      <c r="V132" s="308"/>
      <c r="W132" s="308"/>
      <c r="X132" s="308"/>
      <c r="Y132" s="308"/>
      <c r="Z132" s="308"/>
      <c r="AA132" s="308"/>
    </row>
    <row r="133" spans="1:27" s="113" customFormat="1" ht="24.95" customHeight="1" thickBot="1">
      <c r="A133" s="306"/>
      <c r="B133" s="307"/>
      <c r="C133" s="308"/>
      <c r="D133" s="309"/>
      <c r="E133" s="309"/>
      <c r="F133" s="310"/>
      <c r="G133" s="310"/>
      <c r="H133" s="310"/>
      <c r="I133" s="310"/>
      <c r="J133" s="321"/>
      <c r="K133" s="308"/>
      <c r="L133" s="308"/>
      <c r="M133" s="308"/>
      <c r="N133" s="308"/>
      <c r="O133" s="308"/>
      <c r="P133" s="308"/>
      <c r="Q133" s="308"/>
      <c r="R133" s="308"/>
      <c r="S133" s="308"/>
      <c r="T133" s="308"/>
      <c r="U133" s="308"/>
      <c r="V133" s="308"/>
      <c r="W133" s="308"/>
      <c r="X133" s="308"/>
      <c r="Y133" s="308"/>
      <c r="Z133" s="308"/>
      <c r="AA133" s="308"/>
    </row>
    <row r="134" spans="1:27" s="113" customFormat="1" ht="24.95" customHeight="1">
      <c r="A134" s="462"/>
      <c r="B134" s="463"/>
      <c r="C134" s="464"/>
      <c r="D134" s="435"/>
      <c r="E134" s="435"/>
      <c r="F134" s="435"/>
      <c r="G134" s="435"/>
      <c r="H134" s="435"/>
      <c r="I134" s="465"/>
      <c r="J134" s="382"/>
      <c r="K134" s="383"/>
      <c r="L134" s="383"/>
      <c r="M134" s="308"/>
      <c r="N134" s="308"/>
      <c r="O134" s="308"/>
      <c r="P134" s="308"/>
      <c r="Q134" s="308"/>
      <c r="R134" s="308"/>
      <c r="S134" s="308"/>
      <c r="T134" s="308"/>
      <c r="U134" s="308"/>
      <c r="V134" s="308"/>
      <c r="W134" s="308"/>
      <c r="X134" s="308"/>
      <c r="Y134" s="308"/>
      <c r="Z134" s="308"/>
      <c r="AA134" s="308"/>
    </row>
    <row r="135" spans="1:27" s="113" customFormat="1" ht="24.95" customHeight="1">
      <c r="A135" s="462"/>
      <c r="B135" s="466"/>
      <c r="C135" s="404" t="s">
        <v>891</v>
      </c>
      <c r="D135" s="381"/>
      <c r="E135" s="381"/>
      <c r="F135" s="381"/>
      <c r="G135" s="381"/>
      <c r="H135" s="381"/>
      <c r="I135" s="467"/>
      <c r="J135" s="382"/>
      <c r="K135" s="383"/>
      <c r="L135" s="383"/>
      <c r="M135" s="308"/>
      <c r="N135" s="308"/>
      <c r="O135" s="308"/>
      <c r="P135" s="308"/>
      <c r="Q135" s="308"/>
      <c r="R135" s="308"/>
      <c r="S135" s="308"/>
      <c r="T135" s="308"/>
      <c r="U135" s="308"/>
      <c r="V135" s="308"/>
      <c r="W135" s="308"/>
      <c r="X135" s="308"/>
      <c r="Y135" s="308"/>
      <c r="Z135" s="308"/>
      <c r="AA135" s="308"/>
    </row>
    <row r="136" spans="1:27" s="113" customFormat="1" ht="24.95" customHeight="1">
      <c r="A136" s="462"/>
      <c r="B136" s="379" t="s">
        <v>948</v>
      </c>
      <c r="C136" s="383"/>
      <c r="D136" s="383"/>
      <c r="E136" s="381"/>
      <c r="F136" s="381"/>
      <c r="G136" s="468"/>
      <c r="H136" s="383"/>
      <c r="I136" s="469"/>
      <c r="J136" s="383"/>
      <c r="K136" s="383"/>
      <c r="L136" s="383"/>
      <c r="M136" s="308"/>
      <c r="N136" s="308"/>
      <c r="O136" s="308"/>
      <c r="P136" s="308"/>
      <c r="Q136" s="308"/>
      <c r="R136" s="308"/>
      <c r="S136" s="308"/>
      <c r="T136" s="308"/>
      <c r="U136" s="308"/>
      <c r="V136" s="308"/>
      <c r="W136" s="308"/>
      <c r="X136" s="308"/>
      <c r="Y136" s="308"/>
      <c r="Z136" s="308"/>
      <c r="AA136" s="308"/>
    </row>
    <row r="137" spans="1:27" s="113" customFormat="1" ht="24.95" customHeight="1">
      <c r="A137" s="462"/>
      <c r="B137" s="470">
        <f>ROW()</f>
        <v>137</v>
      </c>
      <c r="C137" s="1673">
        <f ca="1">TODAY()</f>
        <v>44609</v>
      </c>
      <c r="D137" s="1673"/>
      <c r="E137" s="1673"/>
      <c r="F137" s="457"/>
      <c r="G137" s="390" t="str">
        <f ca="1">_xlfn.FORMULATEXT(C137)</f>
        <v>=AUJOURDHUI()</v>
      </c>
      <c r="H137" s="383"/>
      <c r="I137" s="469"/>
      <c r="J137" s="383"/>
      <c r="K137" s="383"/>
      <c r="L137" s="383"/>
      <c r="M137" s="308"/>
      <c r="N137" s="308"/>
      <c r="O137" s="308"/>
      <c r="P137" s="308"/>
      <c r="Q137" s="308"/>
      <c r="R137" s="308"/>
      <c r="S137" s="308"/>
      <c r="T137" s="308"/>
      <c r="U137" s="308"/>
      <c r="V137" s="308"/>
      <c r="W137" s="308"/>
      <c r="X137" s="308"/>
      <c r="Y137" s="308"/>
      <c r="Z137" s="308"/>
      <c r="AA137" s="308"/>
    </row>
    <row r="138" spans="1:27" s="113" customFormat="1" ht="24.95" customHeight="1">
      <c r="A138" s="462"/>
      <c r="B138" s="466"/>
      <c r="C138" s="457" t="s">
        <v>894</v>
      </c>
      <c r="D138" s="448"/>
      <c r="E138" s="448"/>
      <c r="F138" s="448"/>
      <c r="G138" s="448"/>
      <c r="H138" s="383"/>
      <c r="I138" s="469"/>
      <c r="J138" s="383"/>
      <c r="K138" s="383"/>
      <c r="L138" s="383"/>
      <c r="M138" s="308"/>
      <c r="N138" s="308"/>
      <c r="O138" s="308"/>
      <c r="P138" s="308"/>
      <c r="Q138" s="308"/>
      <c r="R138" s="308"/>
      <c r="S138" s="308"/>
      <c r="T138" s="308"/>
      <c r="U138" s="308"/>
      <c r="V138" s="308"/>
      <c r="W138" s="308"/>
      <c r="X138" s="308"/>
      <c r="Y138" s="308"/>
      <c r="Z138" s="308"/>
      <c r="AA138" s="308"/>
    </row>
    <row r="139" spans="1:27" s="113" customFormat="1" ht="24.95" customHeight="1">
      <c r="A139" s="462"/>
      <c r="B139" s="466"/>
      <c r="C139" s="457"/>
      <c r="D139" s="448"/>
      <c r="E139" s="448"/>
      <c r="F139" s="448"/>
      <c r="G139" s="448"/>
      <c r="H139" s="383"/>
      <c r="I139" s="469"/>
      <c r="J139" s="383"/>
      <c r="K139" s="383"/>
      <c r="L139" s="383"/>
      <c r="M139" s="308"/>
      <c r="N139" s="308"/>
      <c r="O139" s="308"/>
      <c r="P139" s="308"/>
      <c r="Q139" s="308"/>
      <c r="R139" s="308"/>
      <c r="S139" s="308"/>
      <c r="T139" s="308"/>
      <c r="U139" s="308"/>
      <c r="V139" s="308"/>
      <c r="W139" s="308"/>
      <c r="X139" s="308"/>
      <c r="Y139" s="308"/>
      <c r="Z139" s="308"/>
      <c r="AA139" s="308"/>
    </row>
    <row r="140" spans="1:27" s="113" customFormat="1" ht="24.95" customHeight="1">
      <c r="A140" s="462"/>
      <c r="B140" s="470">
        <f>ROW()</f>
        <v>140</v>
      </c>
      <c r="C140" s="1673">
        <f ca="1">NOW()</f>
        <v>44609.505250462964</v>
      </c>
      <c r="D140" s="1673"/>
      <c r="E140" s="1673"/>
      <c r="F140" s="457"/>
      <c r="G140" s="390" t="str">
        <f ca="1">_xlfn.FORMULATEXT(C140)</f>
        <v>=MAINTENANT()</v>
      </c>
      <c r="H140" s="383"/>
      <c r="I140" s="469"/>
      <c r="J140" s="383"/>
      <c r="K140" s="383"/>
      <c r="L140" s="383"/>
      <c r="M140" s="308"/>
      <c r="N140" s="308"/>
      <c r="O140" s="308"/>
      <c r="P140" s="308"/>
      <c r="Q140" s="308"/>
      <c r="R140" s="308"/>
      <c r="S140" s="308"/>
      <c r="T140" s="308"/>
      <c r="U140" s="308"/>
      <c r="V140" s="308"/>
      <c r="W140" s="308"/>
      <c r="X140" s="308"/>
      <c r="Y140" s="308"/>
      <c r="Z140" s="308"/>
      <c r="AA140" s="308"/>
    </row>
    <row r="141" spans="1:27" s="113" customFormat="1" ht="24.95" customHeight="1">
      <c r="A141" s="462"/>
      <c r="B141" s="466"/>
      <c r="C141" s="457" t="s">
        <v>894</v>
      </c>
      <c r="D141" s="448"/>
      <c r="E141" s="448"/>
      <c r="F141" s="448"/>
      <c r="G141" s="448"/>
      <c r="H141" s="383"/>
      <c r="I141" s="469"/>
      <c r="J141" s="383"/>
      <c r="K141" s="383"/>
      <c r="L141" s="383"/>
      <c r="M141" s="308"/>
      <c r="N141" s="308"/>
      <c r="O141" s="308"/>
      <c r="P141" s="308"/>
      <c r="Q141" s="308"/>
      <c r="R141" s="308"/>
      <c r="S141" s="308"/>
      <c r="T141" s="308"/>
      <c r="U141" s="308"/>
      <c r="V141" s="308"/>
      <c r="W141" s="308"/>
      <c r="X141" s="308"/>
      <c r="Y141" s="308"/>
      <c r="Z141" s="308"/>
      <c r="AA141" s="308"/>
    </row>
    <row r="142" spans="1:27" s="113" customFormat="1" ht="24.95" customHeight="1">
      <c r="A142" s="462"/>
      <c r="B142" s="466"/>
      <c r="C142" s="448"/>
      <c r="D142" s="448"/>
      <c r="E142" s="448"/>
      <c r="F142" s="448"/>
      <c r="G142" s="448"/>
      <c r="H142" s="383"/>
      <c r="I142" s="469"/>
      <c r="J142" s="383"/>
      <c r="K142" s="383"/>
      <c r="L142" s="383"/>
      <c r="M142" s="308"/>
      <c r="N142" s="308"/>
      <c r="O142" s="308"/>
      <c r="P142" s="308"/>
      <c r="Q142" s="308"/>
      <c r="R142" s="308"/>
      <c r="S142" s="308"/>
      <c r="T142" s="308"/>
      <c r="U142" s="308"/>
      <c r="V142" s="308"/>
      <c r="W142" s="308"/>
      <c r="X142" s="308"/>
      <c r="Y142" s="308"/>
      <c r="Z142" s="308"/>
      <c r="AA142" s="308"/>
    </row>
    <row r="143" spans="1:27" s="113" customFormat="1" ht="24.95" customHeight="1">
      <c r="A143" s="462"/>
      <c r="B143" s="470">
        <f>ROW()</f>
        <v>143</v>
      </c>
      <c r="C143" s="1674">
        <f ca="1">NOW()</f>
        <v>44609.505250462964</v>
      </c>
      <c r="D143" s="1674"/>
      <c r="E143" s="1674"/>
      <c r="F143" s="457"/>
      <c r="G143" s="390" t="str">
        <f ca="1">_xlfn.FORMULATEXT(C143)</f>
        <v>=MAINTENANT()</v>
      </c>
      <c r="H143" s="383"/>
      <c r="I143" s="469"/>
      <c r="J143" s="383"/>
      <c r="K143" s="383"/>
      <c r="L143" s="383"/>
      <c r="M143" s="308"/>
      <c r="N143" s="308"/>
      <c r="O143" s="308"/>
      <c r="P143" s="308"/>
      <c r="Q143" s="308"/>
      <c r="R143" s="308"/>
      <c r="S143" s="308"/>
      <c r="T143" s="308"/>
      <c r="U143" s="308"/>
      <c r="V143" s="308"/>
      <c r="W143" s="308"/>
      <c r="X143" s="308"/>
      <c r="Y143" s="308"/>
      <c r="Z143" s="308"/>
      <c r="AA143" s="308"/>
    </row>
    <row r="144" spans="1:27" s="113" customFormat="1" ht="24.95" customHeight="1">
      <c r="A144" s="462"/>
      <c r="B144" s="466"/>
      <c r="C144" s="457"/>
      <c r="D144" s="471" t="s">
        <v>897</v>
      </c>
      <c r="E144" s="472" t="s">
        <v>898</v>
      </c>
      <c r="F144" s="448"/>
      <c r="G144" s="448"/>
      <c r="H144" s="383"/>
      <c r="I144" s="469"/>
      <c r="J144" s="383"/>
      <c r="K144" s="383"/>
      <c r="L144" s="383"/>
      <c r="M144" s="308"/>
      <c r="N144" s="308"/>
      <c r="O144" s="308"/>
      <c r="P144" s="308"/>
      <c r="Q144" s="308"/>
      <c r="R144" s="308"/>
      <c r="S144" s="308"/>
      <c r="T144" s="308"/>
      <c r="U144" s="308"/>
      <c r="V144" s="308"/>
      <c r="W144" s="308"/>
      <c r="X144" s="308"/>
      <c r="Y144" s="308"/>
      <c r="Z144" s="308"/>
      <c r="AA144" s="308"/>
    </row>
    <row r="145" spans="1:27" s="113" customFormat="1" ht="24.95" customHeight="1">
      <c r="A145" s="462"/>
      <c r="B145" s="466"/>
      <c r="C145" s="457"/>
      <c r="D145" s="448"/>
      <c r="E145" s="448"/>
      <c r="F145" s="448"/>
      <c r="G145" s="448"/>
      <c r="H145" s="383"/>
      <c r="I145" s="469"/>
      <c r="J145" s="383"/>
      <c r="K145" s="383"/>
      <c r="L145" s="383"/>
      <c r="M145" s="308"/>
      <c r="N145" s="308"/>
      <c r="O145" s="308"/>
      <c r="P145" s="308"/>
      <c r="Q145" s="308"/>
      <c r="R145" s="308"/>
      <c r="S145" s="308"/>
      <c r="T145" s="308"/>
      <c r="U145" s="308"/>
      <c r="V145" s="308"/>
      <c r="W145" s="308"/>
      <c r="X145" s="308"/>
      <c r="Y145" s="308"/>
      <c r="Z145" s="308"/>
      <c r="AA145" s="308"/>
    </row>
    <row r="146" spans="1:27" s="113" customFormat="1" ht="24.95" customHeight="1">
      <c r="A146" s="462"/>
      <c r="B146" s="470">
        <f>ROW()</f>
        <v>146</v>
      </c>
      <c r="C146" s="473">
        <f ca="1">NOW()</f>
        <v>44609.505250462964</v>
      </c>
      <c r="D146" s="447"/>
      <c r="E146" s="383"/>
      <c r="F146" s="457"/>
      <c r="G146" s="390" t="str">
        <f ca="1">_xlfn.FORMULATEXT(C146)</f>
        <v>=MAINTENANT()</v>
      </c>
      <c r="H146" s="383"/>
      <c r="I146" s="469"/>
      <c r="J146" s="383"/>
      <c r="K146" s="383"/>
      <c r="L146" s="383"/>
      <c r="M146" s="308"/>
      <c r="N146" s="308"/>
      <c r="O146" s="308"/>
      <c r="P146" s="308"/>
      <c r="Q146" s="308"/>
      <c r="R146" s="308"/>
      <c r="S146" s="308"/>
      <c r="T146" s="308"/>
      <c r="U146" s="308"/>
      <c r="V146" s="308"/>
      <c r="W146" s="308"/>
      <c r="X146" s="308"/>
      <c r="Y146" s="308"/>
      <c r="Z146" s="308"/>
      <c r="AA146" s="308"/>
    </row>
    <row r="147" spans="1:27" s="113" customFormat="1" ht="24.95" customHeight="1">
      <c r="A147" s="462"/>
      <c r="B147" s="466"/>
      <c r="C147" s="457" t="s">
        <v>900</v>
      </c>
      <c r="D147" s="447"/>
      <c r="E147" s="448"/>
      <c r="F147" s="474"/>
      <c r="G147" s="474"/>
      <c r="H147" s="383"/>
      <c r="I147" s="469"/>
      <c r="J147" s="383"/>
      <c r="K147" s="383"/>
      <c r="L147" s="383"/>
      <c r="M147" s="308"/>
      <c r="N147" s="308"/>
      <c r="O147" s="308"/>
      <c r="P147" s="308"/>
      <c r="Q147" s="308"/>
      <c r="R147" s="308"/>
      <c r="S147" s="308"/>
      <c r="T147" s="308"/>
      <c r="U147" s="308"/>
      <c r="V147" s="308"/>
      <c r="W147" s="308"/>
      <c r="X147" s="308"/>
      <c r="Y147" s="308"/>
      <c r="Z147" s="308"/>
      <c r="AA147" s="308"/>
    </row>
    <row r="148" spans="1:27" s="113" customFormat="1" ht="24.95" customHeight="1">
      <c r="A148" s="462"/>
      <c r="B148" s="466"/>
      <c r="C148" s="462"/>
      <c r="D148" s="462"/>
      <c r="E148" s="462"/>
      <c r="F148" s="462"/>
      <c r="G148" s="462"/>
      <c r="H148" s="462"/>
      <c r="I148" s="475"/>
      <c r="J148" s="462"/>
      <c r="K148" s="462"/>
      <c r="L148" s="462"/>
      <c r="M148" s="306"/>
      <c r="N148" s="306"/>
      <c r="O148" s="306"/>
      <c r="P148" s="306"/>
      <c r="Q148" s="306"/>
      <c r="R148" s="308"/>
      <c r="S148" s="308"/>
      <c r="T148" s="308"/>
      <c r="U148" s="308"/>
      <c r="V148" s="308"/>
      <c r="W148" s="308"/>
      <c r="X148" s="308"/>
      <c r="Y148" s="308"/>
      <c r="Z148" s="308"/>
      <c r="AA148" s="308"/>
    </row>
    <row r="149" spans="1:27" s="113" customFormat="1" ht="24.95" customHeight="1">
      <c r="A149" s="462"/>
      <c r="B149" s="470">
        <f>ROW()</f>
        <v>149</v>
      </c>
      <c r="C149" s="1675">
        <f ca="1">TODAY()</f>
        <v>44609</v>
      </c>
      <c r="D149" s="1675"/>
      <c r="E149" s="462"/>
      <c r="F149" s="462"/>
      <c r="G149" s="390" t="str">
        <f ca="1">_xlfn.FORMULATEXT(C149)</f>
        <v>=AUJOURDHUI()</v>
      </c>
      <c r="H149" s="383"/>
      <c r="I149" s="469"/>
      <c r="J149" s="383"/>
      <c r="K149" s="383"/>
      <c r="L149" s="383"/>
      <c r="M149" s="308"/>
      <c r="N149" s="305"/>
      <c r="O149" s="305"/>
      <c r="P149" s="305"/>
      <c r="Q149" s="305"/>
      <c r="R149" s="308"/>
      <c r="S149" s="308"/>
      <c r="T149" s="308"/>
      <c r="U149" s="308"/>
      <c r="V149" s="308"/>
      <c r="W149" s="308"/>
      <c r="X149" s="308"/>
      <c r="Y149" s="308"/>
      <c r="Z149" s="308"/>
      <c r="AA149" s="308"/>
    </row>
    <row r="150" spans="1:27" s="113" customFormat="1" ht="24.95" customHeight="1">
      <c r="A150" s="462"/>
      <c r="B150" s="466"/>
      <c r="C150" s="457" t="s">
        <v>894</v>
      </c>
      <c r="D150" s="382"/>
      <c r="E150" s="457"/>
      <c r="F150" s="382"/>
      <c r="G150" s="382"/>
      <c r="H150" s="382"/>
      <c r="I150" s="476"/>
      <c r="J150" s="383"/>
      <c r="K150" s="383"/>
      <c r="L150" s="383"/>
      <c r="M150" s="308"/>
      <c r="N150" s="305"/>
      <c r="O150" s="305"/>
      <c r="P150" s="305"/>
      <c r="Q150" s="305"/>
      <c r="R150" s="308"/>
      <c r="S150" s="308"/>
      <c r="T150" s="308"/>
      <c r="U150" s="308"/>
      <c r="V150" s="308"/>
      <c r="W150" s="308"/>
      <c r="X150" s="308"/>
      <c r="Y150" s="308"/>
      <c r="Z150" s="308"/>
      <c r="AA150" s="308"/>
    </row>
    <row r="151" spans="1:27" s="113" customFormat="1" ht="24.95" customHeight="1" thickBot="1">
      <c r="A151" s="462"/>
      <c r="B151" s="477"/>
      <c r="C151" s="478"/>
      <c r="D151" s="479"/>
      <c r="E151" s="478"/>
      <c r="F151" s="479"/>
      <c r="G151" s="479"/>
      <c r="H151" s="479"/>
      <c r="I151" s="480"/>
      <c r="J151" s="383"/>
      <c r="K151" s="383"/>
      <c r="L151" s="383"/>
      <c r="M151" s="308"/>
      <c r="N151" s="305"/>
      <c r="O151" s="305"/>
      <c r="P151" s="305"/>
      <c r="Q151" s="305"/>
      <c r="R151" s="308"/>
      <c r="S151" s="308"/>
      <c r="T151" s="308"/>
      <c r="U151" s="308"/>
      <c r="V151" s="308"/>
      <c r="W151" s="308"/>
      <c r="X151" s="308"/>
      <c r="Y151" s="308"/>
      <c r="Z151" s="308"/>
      <c r="AA151" s="308"/>
    </row>
    <row r="152" spans="1:27" s="113" customFormat="1" ht="24.95" customHeight="1" thickBot="1">
      <c r="A152" s="462"/>
      <c r="B152" s="462"/>
      <c r="C152" s="457"/>
      <c r="D152" s="382"/>
      <c r="E152" s="457"/>
      <c r="F152" s="382"/>
      <c r="G152" s="382"/>
      <c r="H152" s="382"/>
      <c r="I152" s="382"/>
      <c r="J152" s="383"/>
      <c r="K152" s="383"/>
      <c r="L152" s="383"/>
      <c r="M152" s="308"/>
      <c r="N152" s="305"/>
      <c r="O152" s="305"/>
      <c r="P152" s="305"/>
      <c r="Q152" s="305"/>
      <c r="R152" s="308"/>
      <c r="S152" s="308"/>
      <c r="T152" s="308"/>
      <c r="U152" s="308"/>
      <c r="V152" s="308"/>
      <c r="W152" s="308"/>
      <c r="X152" s="308"/>
      <c r="Y152" s="308"/>
      <c r="Z152" s="308"/>
      <c r="AA152" s="308"/>
    </row>
    <row r="153" spans="1:27" s="113" customFormat="1" ht="24.95" customHeight="1">
      <c r="A153" s="462"/>
      <c r="B153" s="374"/>
      <c r="C153" s="375"/>
      <c r="D153" s="377"/>
      <c r="E153" s="377"/>
      <c r="F153" s="377"/>
      <c r="G153" s="377"/>
      <c r="H153" s="377"/>
      <c r="I153" s="377"/>
      <c r="J153" s="375"/>
      <c r="K153" s="375"/>
      <c r="L153" s="378"/>
      <c r="M153" s="308"/>
      <c r="N153" s="305"/>
      <c r="O153" s="305"/>
      <c r="P153" s="305"/>
      <c r="Q153" s="305"/>
      <c r="R153" s="308"/>
      <c r="S153" s="308"/>
      <c r="T153" s="308"/>
      <c r="U153" s="308"/>
      <c r="V153" s="308"/>
      <c r="W153" s="308"/>
      <c r="X153" s="308"/>
      <c r="Y153" s="308"/>
      <c r="Z153" s="308"/>
      <c r="AA153" s="308"/>
    </row>
    <row r="154" spans="1:27" s="113" customFormat="1" ht="24.95" customHeight="1">
      <c r="A154" s="462"/>
      <c r="B154" s="426"/>
      <c r="C154" s="404" t="s">
        <v>949</v>
      </c>
      <c r="D154" s="481"/>
      <c r="E154" s="381"/>
      <c r="F154" s="381"/>
      <c r="G154" s="381"/>
      <c r="H154" s="381"/>
      <c r="I154" s="381"/>
      <c r="J154" s="383"/>
      <c r="K154" s="383"/>
      <c r="L154" s="384"/>
      <c r="M154" s="308"/>
      <c r="N154" s="305"/>
      <c r="O154" s="305"/>
      <c r="P154" s="305"/>
      <c r="Q154" s="305"/>
      <c r="R154" s="308"/>
      <c r="S154" s="308"/>
      <c r="T154" s="308"/>
      <c r="U154" s="308"/>
      <c r="V154" s="308"/>
      <c r="W154" s="308"/>
      <c r="X154" s="308"/>
      <c r="Y154" s="308"/>
      <c r="Z154" s="308"/>
      <c r="AA154" s="308"/>
    </row>
    <row r="155" spans="1:27" s="113" customFormat="1" ht="24.95" customHeight="1">
      <c r="A155" s="462"/>
      <c r="B155" s="379" t="s">
        <v>948</v>
      </c>
      <c r="C155" s="482" t="s">
        <v>950</v>
      </c>
      <c r="D155" s="481"/>
      <c r="E155" s="381"/>
      <c r="F155" s="381"/>
      <c r="G155" s="381"/>
      <c r="H155" s="381"/>
      <c r="I155" s="381"/>
      <c r="J155" s="383"/>
      <c r="K155" s="383"/>
      <c r="L155" s="384"/>
      <c r="M155" s="308"/>
      <c r="N155" s="305"/>
      <c r="O155" s="305"/>
      <c r="P155" s="305"/>
      <c r="Q155" s="305"/>
      <c r="R155" s="308"/>
      <c r="S155" s="308"/>
      <c r="T155" s="308"/>
      <c r="U155" s="308"/>
      <c r="V155" s="308"/>
      <c r="W155" s="308"/>
      <c r="X155" s="308"/>
      <c r="Y155" s="308"/>
      <c r="Z155" s="308"/>
      <c r="AA155" s="308"/>
    </row>
    <row r="156" spans="1:27" s="113" customFormat="1" ht="24.95" customHeight="1">
      <c r="A156" s="462"/>
      <c r="B156" s="379">
        <f>ROW()</f>
        <v>156</v>
      </c>
      <c r="C156" s="483">
        <f ca="1">INT((C149-(DATE(YEAR(C149-WEEKDAY(C149-1)+4),1,3)-WEEKDAY(DATE(YEAR(C149 -WEEKDAY(C149-1)+4),1,3)))+5)/7)</f>
        <v>7</v>
      </c>
      <c r="D156" s="484"/>
      <c r="E156" s="381"/>
      <c r="F156" s="381"/>
      <c r="G156" s="381"/>
      <c r="H156" s="381"/>
      <c r="I156" s="381"/>
      <c r="J156" s="383"/>
      <c r="K156" s="383"/>
      <c r="L156" s="384"/>
      <c r="M156" s="308"/>
      <c r="N156" s="305"/>
      <c r="O156" s="305"/>
      <c r="P156" s="305"/>
      <c r="Q156" s="305"/>
      <c r="R156" s="308"/>
      <c r="S156" s="308"/>
      <c r="T156" s="308"/>
      <c r="U156" s="308"/>
      <c r="V156" s="308"/>
      <c r="W156" s="308"/>
      <c r="X156" s="308"/>
      <c r="Y156" s="308"/>
      <c r="Z156" s="308"/>
      <c r="AA156" s="308"/>
    </row>
    <row r="157" spans="1:27" s="113" customFormat="1" ht="24.95" customHeight="1">
      <c r="A157" s="462"/>
      <c r="B157" s="426"/>
      <c r="C157" s="390" t="str">
        <f ca="1">_xlfn.FORMULATEXT(C156)</f>
        <v>=ENT((C149-(DATE(ANNEE(C149-JOURSEM(C149-1)+4);1;3)-JOURSEM(DATE(ANNEE(C149 -JOURSEM(C149-1)+4);1;3)))+5)/7)</v>
      </c>
      <c r="D157" s="381"/>
      <c r="E157" s="381"/>
      <c r="F157" s="381"/>
      <c r="G157" s="381"/>
      <c r="H157" s="381"/>
      <c r="I157" s="381"/>
      <c r="J157" s="383"/>
      <c r="K157" s="383"/>
      <c r="L157" s="384"/>
      <c r="M157" s="308"/>
      <c r="N157" s="305"/>
      <c r="O157" s="305"/>
      <c r="P157" s="305"/>
      <c r="Q157" s="305"/>
      <c r="R157" s="308"/>
      <c r="S157" s="308"/>
      <c r="T157" s="308"/>
      <c r="U157" s="308"/>
      <c r="V157" s="308"/>
      <c r="W157" s="308"/>
      <c r="X157" s="308"/>
      <c r="Y157" s="308"/>
      <c r="Z157" s="308"/>
      <c r="AA157" s="308"/>
    </row>
    <row r="158" spans="1:27" s="113" customFormat="1" ht="24.95" customHeight="1">
      <c r="A158" s="462"/>
      <c r="B158" s="426"/>
      <c r="C158" s="462"/>
      <c r="D158" s="462"/>
      <c r="E158" s="381"/>
      <c r="F158" s="381"/>
      <c r="G158" s="381"/>
      <c r="H158" s="381"/>
      <c r="I158" s="381"/>
      <c r="J158" s="383"/>
      <c r="K158" s="383"/>
      <c r="L158" s="384"/>
      <c r="M158" s="308"/>
      <c r="N158" s="308"/>
      <c r="O158" s="308"/>
      <c r="P158" s="308"/>
      <c r="Q158" s="308"/>
      <c r="R158" s="308"/>
      <c r="S158" s="308"/>
      <c r="T158" s="308"/>
      <c r="U158" s="308"/>
      <c r="V158" s="308"/>
      <c r="W158" s="308"/>
      <c r="X158" s="308"/>
      <c r="Y158" s="308"/>
      <c r="Z158" s="308"/>
      <c r="AA158" s="308"/>
    </row>
    <row r="159" spans="1:27" s="113" customFormat="1" ht="24.95" customHeight="1">
      <c r="A159" s="462"/>
      <c r="B159" s="379">
        <f>ROW()</f>
        <v>159</v>
      </c>
      <c r="C159" s="1676">
        <f ca="1">C156</f>
        <v>7</v>
      </c>
      <c r="D159" s="1676"/>
      <c r="E159" s="381"/>
      <c r="F159" s="381"/>
      <c r="G159" s="381"/>
      <c r="H159" s="381"/>
      <c r="I159" s="381"/>
      <c r="J159" s="382"/>
      <c r="K159" s="383"/>
      <c r="L159" s="384"/>
      <c r="M159" s="308"/>
      <c r="N159" s="308"/>
      <c r="O159" s="308"/>
      <c r="P159" s="308"/>
      <c r="Q159" s="308"/>
      <c r="R159" s="308"/>
      <c r="S159" s="308"/>
      <c r="T159" s="308"/>
      <c r="U159" s="308"/>
      <c r="V159" s="308"/>
      <c r="W159" s="308"/>
      <c r="X159" s="308"/>
      <c r="Y159" s="308"/>
      <c r="Z159" s="308"/>
      <c r="AA159" s="308"/>
    </row>
    <row r="160" spans="1:27" s="113" customFormat="1" ht="24.95" customHeight="1">
      <c r="A160" s="462"/>
      <c r="B160" s="426"/>
      <c r="C160" s="390" t="str">
        <f ca="1">_xlfn.FORMULATEXT(C159)</f>
        <v>=C156</v>
      </c>
      <c r="D160" s="457" t="s">
        <v>904</v>
      </c>
      <c r="E160" s="381"/>
      <c r="F160" s="381"/>
      <c r="G160" s="381"/>
      <c r="H160" s="381"/>
      <c r="I160" s="381"/>
      <c r="J160" s="382"/>
      <c r="K160" s="383"/>
      <c r="L160" s="384"/>
      <c r="M160" s="308"/>
      <c r="N160" s="308"/>
      <c r="O160" s="308"/>
      <c r="P160" s="308"/>
      <c r="Q160" s="308"/>
      <c r="R160" s="308"/>
      <c r="S160" s="308"/>
      <c r="T160" s="308"/>
      <c r="U160" s="308"/>
      <c r="V160" s="308"/>
      <c r="W160" s="308"/>
      <c r="X160" s="308"/>
      <c r="Y160" s="308"/>
      <c r="Z160" s="308"/>
      <c r="AA160" s="308"/>
    </row>
    <row r="161" spans="1:27" s="113" customFormat="1" ht="24.95" customHeight="1" thickBot="1">
      <c r="A161" s="462"/>
      <c r="B161" s="392"/>
      <c r="C161" s="396"/>
      <c r="D161" s="394"/>
      <c r="E161" s="394"/>
      <c r="F161" s="394"/>
      <c r="G161" s="394"/>
      <c r="H161" s="394"/>
      <c r="I161" s="394"/>
      <c r="J161" s="395"/>
      <c r="K161" s="396"/>
      <c r="L161" s="397"/>
      <c r="M161" s="308"/>
      <c r="N161" s="308"/>
      <c r="O161" s="308"/>
      <c r="P161" s="308"/>
      <c r="Q161" s="308"/>
      <c r="R161" s="308"/>
      <c r="S161" s="308"/>
      <c r="T161" s="308"/>
      <c r="U161" s="308"/>
      <c r="V161" s="308"/>
      <c r="W161" s="308"/>
      <c r="X161" s="308"/>
      <c r="Y161" s="308"/>
      <c r="Z161" s="308"/>
      <c r="AA161" s="308"/>
    </row>
    <row r="162" spans="1:27" s="113" customFormat="1" ht="24.95" customHeight="1" thickBot="1">
      <c r="A162" s="462"/>
      <c r="B162" s="462"/>
      <c r="C162" s="383"/>
      <c r="D162" s="381"/>
      <c r="E162" s="381"/>
      <c r="F162" s="381"/>
      <c r="G162" s="381"/>
      <c r="H162" s="381"/>
      <c r="I162" s="381"/>
      <c r="J162" s="382"/>
      <c r="K162" s="383"/>
      <c r="L162" s="383"/>
      <c r="M162" s="308"/>
      <c r="N162" s="308"/>
      <c r="O162" s="308"/>
      <c r="P162" s="308"/>
      <c r="Q162" s="308"/>
      <c r="R162" s="308"/>
      <c r="S162" s="308"/>
      <c r="T162" s="308"/>
      <c r="U162" s="308"/>
      <c r="V162" s="308"/>
      <c r="W162" s="308"/>
      <c r="X162" s="308"/>
      <c r="Y162" s="308"/>
      <c r="Z162" s="308"/>
      <c r="AA162" s="308"/>
    </row>
    <row r="163" spans="1:27" s="113" customFormat="1" ht="24.95" customHeight="1">
      <c r="A163" s="462"/>
      <c r="B163" s="374"/>
      <c r="C163" s="375"/>
      <c r="D163" s="376"/>
      <c r="E163" s="376"/>
      <c r="F163" s="376"/>
      <c r="G163" s="376"/>
      <c r="H163" s="376"/>
      <c r="I163" s="376"/>
      <c r="J163" s="409"/>
      <c r="K163" s="383"/>
      <c r="L163" s="383"/>
      <c r="M163" s="308"/>
      <c r="N163" s="308"/>
      <c r="O163" s="308"/>
      <c r="P163" s="308"/>
      <c r="Q163" s="308"/>
      <c r="R163" s="308"/>
      <c r="S163" s="308"/>
      <c r="T163" s="308"/>
      <c r="U163" s="308"/>
      <c r="V163" s="308"/>
      <c r="W163" s="308"/>
      <c r="X163" s="308"/>
      <c r="Y163" s="308"/>
      <c r="Z163" s="308"/>
      <c r="AA163" s="308"/>
    </row>
    <row r="164" spans="1:27" s="113" customFormat="1" ht="24.95" customHeight="1">
      <c r="A164" s="462"/>
      <c r="B164" s="426"/>
      <c r="C164" s="404" t="s">
        <v>951</v>
      </c>
      <c r="D164" s="383"/>
      <c r="E164" s="383"/>
      <c r="F164" s="383"/>
      <c r="G164" s="383"/>
      <c r="H164" s="383"/>
      <c r="I164" s="383"/>
      <c r="J164" s="384"/>
      <c r="K164" s="383"/>
      <c r="L164" s="383"/>
      <c r="M164" s="308"/>
      <c r="N164" s="308"/>
      <c r="O164" s="308"/>
      <c r="P164" s="308"/>
      <c r="Q164" s="308"/>
      <c r="R164" s="308"/>
      <c r="S164" s="308"/>
      <c r="T164" s="308"/>
      <c r="U164" s="308"/>
      <c r="V164" s="308"/>
      <c r="W164" s="308"/>
      <c r="X164" s="308"/>
      <c r="Y164" s="308"/>
      <c r="Z164" s="308"/>
      <c r="AA164" s="308"/>
    </row>
    <row r="165" spans="1:27" s="113" customFormat="1" ht="24.95" customHeight="1">
      <c r="A165" s="462"/>
      <c r="B165" s="379" t="s">
        <v>948</v>
      </c>
      <c r="C165" s="482" t="s">
        <v>950</v>
      </c>
      <c r="D165" s="381"/>
      <c r="E165" s="383"/>
      <c r="F165" s="383"/>
      <c r="G165" s="383"/>
      <c r="H165" s="383"/>
      <c r="I165" s="383"/>
      <c r="J165" s="384"/>
      <c r="K165" s="383"/>
      <c r="L165" s="383"/>
      <c r="M165" s="308"/>
      <c r="N165" s="308"/>
      <c r="O165" s="308"/>
      <c r="P165" s="308"/>
      <c r="Q165" s="308"/>
      <c r="R165" s="308"/>
      <c r="S165" s="308"/>
      <c r="T165" s="308"/>
      <c r="U165" s="308"/>
      <c r="V165" s="308"/>
      <c r="W165" s="308"/>
      <c r="X165" s="308"/>
      <c r="Y165" s="308"/>
      <c r="Z165" s="308"/>
      <c r="AA165" s="308"/>
    </row>
    <row r="166" spans="1:27" s="113" customFormat="1" ht="24.95" customHeight="1">
      <c r="A166" s="462"/>
      <c r="B166" s="379">
        <f>ROW()</f>
        <v>166</v>
      </c>
      <c r="C166" s="1677">
        <v>44140</v>
      </c>
      <c r="D166" s="1677"/>
      <c r="E166" s="383"/>
      <c r="F166" s="383"/>
      <c r="G166" s="383"/>
      <c r="H166" s="383"/>
      <c r="I166" s="383"/>
      <c r="J166" s="384"/>
      <c r="K166" s="383"/>
      <c r="L166" s="383"/>
      <c r="M166" s="308"/>
      <c r="N166" s="308"/>
      <c r="O166" s="308"/>
      <c r="P166" s="308"/>
      <c r="Q166" s="308"/>
      <c r="R166" s="308"/>
      <c r="S166" s="308"/>
      <c r="T166" s="308"/>
      <c r="U166" s="308"/>
      <c r="V166" s="308"/>
      <c r="W166" s="308"/>
      <c r="X166" s="308"/>
      <c r="Y166" s="308"/>
      <c r="Z166" s="308"/>
      <c r="AA166" s="308"/>
    </row>
    <row r="167" spans="1:27" s="113" customFormat="1" ht="24.95" customHeight="1">
      <c r="A167" s="462"/>
      <c r="B167" s="379">
        <f>ROW()</f>
        <v>167</v>
      </c>
      <c r="C167" s="1678">
        <f>DATE(YEAR(C166),MONTH(C166)+1,1)-WEEKDAY(DATE(YEAR(C166),MONTH(C166)+1,2))</f>
        <v>44162</v>
      </c>
      <c r="D167" s="1678"/>
      <c r="E167" s="383"/>
      <c r="F167" s="383"/>
      <c r="G167" s="383"/>
      <c r="H167" s="383"/>
      <c r="I167" s="383"/>
      <c r="J167" s="384"/>
      <c r="K167" s="383"/>
      <c r="L167" s="383"/>
      <c r="M167" s="308"/>
      <c r="N167" s="308"/>
      <c r="O167" s="308"/>
      <c r="P167" s="308"/>
      <c r="Q167" s="308"/>
      <c r="R167" s="308"/>
      <c r="S167" s="308"/>
      <c r="T167" s="308"/>
      <c r="U167" s="308"/>
      <c r="V167" s="308"/>
      <c r="W167" s="308"/>
      <c r="X167" s="308"/>
      <c r="Y167" s="308"/>
      <c r="Z167" s="308"/>
      <c r="AA167" s="308"/>
    </row>
    <row r="168" spans="1:27" s="113" customFormat="1" ht="24.95" customHeight="1">
      <c r="A168" s="462"/>
      <c r="B168" s="426"/>
      <c r="C168" s="390" t="str">
        <f ca="1">_xlfn.FORMULATEXT(C167)</f>
        <v>=DATE(ANNEE(C166);MOIS(C166)+1;1)-JOURSEM(DATE(ANNEE(C166);MOIS(C166)+1;2))</v>
      </c>
      <c r="D168" s="485"/>
      <c r="E168" s="381"/>
      <c r="F168" s="381"/>
      <c r="G168" s="390"/>
      <c r="H168" s="381"/>
      <c r="I168" s="381"/>
      <c r="J168" s="486"/>
      <c r="K168" s="383"/>
      <c r="L168" s="383"/>
      <c r="M168" s="308"/>
      <c r="N168" s="308"/>
      <c r="O168" s="308"/>
      <c r="P168" s="308"/>
      <c r="Q168" s="308"/>
      <c r="R168" s="308"/>
      <c r="S168" s="308"/>
      <c r="T168" s="308"/>
      <c r="U168" s="308"/>
      <c r="V168" s="308"/>
      <c r="W168" s="308"/>
      <c r="X168" s="308"/>
      <c r="Y168" s="308"/>
      <c r="Z168" s="308"/>
      <c r="AA168" s="308"/>
    </row>
    <row r="169" spans="1:27" s="113" customFormat="1" ht="24.95" customHeight="1">
      <c r="A169" s="462"/>
      <c r="B169" s="426"/>
      <c r="C169" s="383"/>
      <c r="D169" s="383"/>
      <c r="E169" s="383"/>
      <c r="F169" s="383"/>
      <c r="G169" s="383"/>
      <c r="H169" s="383"/>
      <c r="I169" s="383"/>
      <c r="J169" s="384"/>
      <c r="K169" s="383"/>
      <c r="L169" s="383"/>
      <c r="M169" s="308"/>
      <c r="N169" s="308"/>
      <c r="O169" s="308"/>
      <c r="P169" s="308"/>
      <c r="Q169" s="308"/>
      <c r="R169" s="308"/>
      <c r="S169" s="308"/>
      <c r="T169" s="308"/>
      <c r="U169" s="308"/>
      <c r="V169" s="308"/>
      <c r="W169" s="308"/>
      <c r="X169" s="308"/>
      <c r="Y169" s="308"/>
      <c r="Z169" s="308"/>
      <c r="AA169" s="308"/>
    </row>
    <row r="170" spans="1:27" s="113" customFormat="1" ht="24.95" customHeight="1">
      <c r="A170" s="462"/>
      <c r="B170" s="379">
        <f>ROW()</f>
        <v>170</v>
      </c>
      <c r="C170" s="1679">
        <f>DATE(YEAR(C166),MONTH(C166)+1,1)-WEEKDAY(DATE(YEAR(C166),MONTH(C166)+1,2))</f>
        <v>44162</v>
      </c>
      <c r="D170" s="1679"/>
      <c r="E170" s="1679"/>
      <c r="F170" s="1679"/>
      <c r="G170" s="383"/>
      <c r="H170" s="383"/>
      <c r="I170" s="383"/>
      <c r="J170" s="384"/>
      <c r="K170" s="383"/>
      <c r="L170" s="383"/>
      <c r="M170" s="308"/>
      <c r="N170" s="308"/>
      <c r="O170" s="308"/>
      <c r="P170" s="308"/>
      <c r="Q170" s="308"/>
      <c r="R170" s="308"/>
      <c r="S170" s="308"/>
      <c r="T170" s="308"/>
      <c r="U170" s="308"/>
      <c r="V170" s="308"/>
      <c r="W170" s="308"/>
      <c r="X170" s="308"/>
      <c r="Y170" s="308"/>
      <c r="Z170" s="308"/>
      <c r="AA170" s="308"/>
    </row>
    <row r="171" spans="1:27" s="113" customFormat="1" ht="24.95" customHeight="1">
      <c r="A171" s="462"/>
      <c r="B171" s="426"/>
      <c r="C171" s="390" t="str">
        <f ca="1">_xlfn.FORMULATEXT(C170)</f>
        <v>=DATE(ANNEE(C166);MOIS(C166)+1;1)-JOURSEM(DATE(ANNEE(C166);MOIS(C166)+1;2))</v>
      </c>
      <c r="D171" s="381"/>
      <c r="E171" s="381"/>
      <c r="F171" s="381"/>
      <c r="G171" s="390"/>
      <c r="H171" s="381"/>
      <c r="I171" s="381"/>
      <c r="J171" s="486"/>
      <c r="K171" s="383"/>
      <c r="L171" s="383"/>
      <c r="M171" s="308"/>
      <c r="N171" s="308"/>
      <c r="O171" s="308"/>
      <c r="P171" s="308"/>
      <c r="Q171" s="308"/>
      <c r="R171" s="308"/>
      <c r="S171" s="308"/>
      <c r="T171" s="308"/>
      <c r="U171" s="308"/>
      <c r="V171" s="308"/>
      <c r="W171" s="308"/>
      <c r="X171" s="308"/>
      <c r="Y171" s="308"/>
      <c r="Z171" s="308"/>
      <c r="AA171" s="308"/>
    </row>
    <row r="172" spans="1:27" s="113" customFormat="1" ht="24.95" customHeight="1">
      <c r="A172" s="462"/>
      <c r="B172" s="426"/>
      <c r="C172" s="474" t="s">
        <v>905</v>
      </c>
      <c r="D172" s="474"/>
      <c r="E172" s="474" t="s">
        <v>906</v>
      </c>
      <c r="F172" s="474"/>
      <c r="G172" s="381"/>
      <c r="H172" s="381"/>
      <c r="I172" s="381"/>
      <c r="J172" s="486"/>
      <c r="K172" s="383"/>
      <c r="L172" s="383"/>
      <c r="M172" s="308"/>
      <c r="N172" s="308"/>
      <c r="O172" s="308"/>
      <c r="P172" s="308"/>
      <c r="Q172" s="308"/>
      <c r="R172" s="308"/>
      <c r="S172" s="308"/>
      <c r="T172" s="308"/>
      <c r="U172" s="308"/>
      <c r="V172" s="308"/>
      <c r="W172" s="308"/>
      <c r="X172" s="308"/>
      <c r="Y172" s="308"/>
      <c r="Z172" s="308"/>
      <c r="AA172" s="308"/>
    </row>
    <row r="173" spans="1:27" s="113" customFormat="1" ht="24.95" customHeight="1">
      <c r="A173" s="462"/>
      <c r="B173" s="426"/>
      <c r="C173" s="474" t="s">
        <v>907</v>
      </c>
      <c r="D173" s="474"/>
      <c r="E173" s="474" t="s">
        <v>908</v>
      </c>
      <c r="F173" s="474"/>
      <c r="G173" s="383"/>
      <c r="H173" s="383"/>
      <c r="I173" s="383"/>
      <c r="J173" s="384"/>
      <c r="K173" s="383"/>
      <c r="L173" s="383"/>
      <c r="M173" s="308"/>
      <c r="N173" s="308"/>
      <c r="O173" s="308"/>
      <c r="P173" s="308"/>
      <c r="Q173" s="308"/>
      <c r="R173" s="308"/>
      <c r="S173" s="308"/>
      <c r="T173" s="308"/>
      <c r="U173" s="308"/>
      <c r="V173" s="308"/>
      <c r="W173" s="308"/>
      <c r="X173" s="308"/>
      <c r="Y173" s="308"/>
      <c r="Z173" s="308"/>
      <c r="AA173" s="308"/>
    </row>
    <row r="174" spans="1:27" s="113" customFormat="1" ht="24.95" customHeight="1">
      <c r="A174" s="462"/>
      <c r="B174" s="426"/>
      <c r="C174" s="474" t="s">
        <v>909</v>
      </c>
      <c r="D174" s="474"/>
      <c r="E174" s="474" t="s">
        <v>910</v>
      </c>
      <c r="F174" s="474"/>
      <c r="G174" s="383"/>
      <c r="H174" s="383"/>
      <c r="I174" s="383"/>
      <c r="J174" s="384"/>
      <c r="K174" s="383"/>
      <c r="L174" s="383"/>
      <c r="M174" s="308"/>
      <c r="N174" s="308"/>
      <c r="O174" s="308"/>
      <c r="P174" s="308"/>
      <c r="Q174" s="308"/>
      <c r="R174" s="308"/>
      <c r="S174" s="308"/>
      <c r="T174" s="308"/>
      <c r="U174" s="308"/>
      <c r="V174" s="308"/>
      <c r="W174" s="308"/>
      <c r="X174" s="308"/>
      <c r="Y174" s="308"/>
      <c r="Z174" s="308"/>
      <c r="AA174" s="308"/>
    </row>
    <row r="175" spans="1:27" s="113" customFormat="1" ht="24.95" customHeight="1">
      <c r="A175" s="462"/>
      <c r="B175" s="426"/>
      <c r="C175" s="474" t="s">
        <v>911</v>
      </c>
      <c r="D175" s="474"/>
      <c r="E175" s="474"/>
      <c r="F175" s="474"/>
      <c r="G175" s="383"/>
      <c r="H175" s="383"/>
      <c r="I175" s="383"/>
      <c r="J175" s="384"/>
      <c r="K175" s="383"/>
      <c r="L175" s="383"/>
      <c r="M175" s="308"/>
      <c r="N175" s="308"/>
      <c r="O175" s="308"/>
      <c r="P175" s="308"/>
      <c r="Q175" s="308"/>
      <c r="R175" s="308"/>
      <c r="S175" s="308"/>
      <c r="T175" s="308"/>
      <c r="U175" s="308"/>
      <c r="V175" s="308"/>
      <c r="W175" s="308"/>
      <c r="X175" s="308"/>
      <c r="Y175" s="308"/>
      <c r="Z175" s="308"/>
      <c r="AA175" s="308"/>
    </row>
    <row r="176" spans="1:27" s="113" customFormat="1" ht="24.95" customHeight="1" thickBot="1">
      <c r="A176" s="462"/>
      <c r="B176" s="392"/>
      <c r="C176" s="396"/>
      <c r="D176" s="396"/>
      <c r="E176" s="396"/>
      <c r="F176" s="396"/>
      <c r="G176" s="396"/>
      <c r="H176" s="396"/>
      <c r="I176" s="396"/>
      <c r="J176" s="397"/>
      <c r="K176" s="383"/>
      <c r="L176" s="383"/>
      <c r="M176" s="308"/>
      <c r="N176" s="308"/>
      <c r="O176" s="308"/>
      <c r="P176" s="308"/>
      <c r="Q176" s="308"/>
      <c r="R176" s="308"/>
      <c r="S176" s="308"/>
      <c r="T176" s="308"/>
      <c r="U176" s="308"/>
      <c r="V176" s="308"/>
      <c r="W176" s="308"/>
      <c r="X176" s="308"/>
      <c r="Y176" s="308"/>
      <c r="Z176" s="308"/>
      <c r="AA176" s="308"/>
    </row>
    <row r="177" spans="1:27" s="113" customFormat="1" ht="24.95" customHeight="1" thickBot="1">
      <c r="A177" s="462"/>
      <c r="B177" s="462"/>
      <c r="C177" s="383"/>
      <c r="D177" s="383"/>
      <c r="E177" s="383"/>
      <c r="F177" s="383"/>
      <c r="G177" s="383"/>
      <c r="H177" s="383"/>
      <c r="I177" s="383"/>
      <c r="J177" s="383"/>
      <c r="K177" s="383"/>
      <c r="L177" s="383"/>
      <c r="M177" s="308"/>
      <c r="N177" s="308"/>
      <c r="O177" s="308"/>
      <c r="P177" s="308"/>
      <c r="Q177" s="308"/>
      <c r="R177" s="308"/>
      <c r="S177" s="308"/>
      <c r="T177" s="308"/>
      <c r="U177" s="308"/>
      <c r="V177" s="308"/>
      <c r="W177" s="308"/>
      <c r="X177" s="308"/>
      <c r="Y177" s="308"/>
      <c r="Z177" s="308"/>
      <c r="AA177" s="308"/>
    </row>
    <row r="178" spans="1:27" s="113" customFormat="1" ht="24.95" customHeight="1">
      <c r="A178" s="462"/>
      <c r="B178" s="374"/>
      <c r="C178" s="375"/>
      <c r="D178" s="375"/>
      <c r="E178" s="375"/>
      <c r="F178" s="375"/>
      <c r="G178" s="375"/>
      <c r="H178" s="375"/>
      <c r="I178" s="375"/>
      <c r="J178" s="375"/>
      <c r="K178" s="375"/>
      <c r="L178" s="375"/>
      <c r="M178" s="399"/>
      <c r="N178" s="403"/>
      <c r="O178" s="308"/>
      <c r="P178" s="308"/>
      <c r="Q178" s="308"/>
      <c r="R178" s="308"/>
      <c r="S178" s="308"/>
      <c r="T178" s="308"/>
      <c r="U178" s="308"/>
      <c r="V178" s="308"/>
      <c r="W178" s="308"/>
      <c r="X178" s="308"/>
      <c r="Y178" s="308"/>
      <c r="Z178" s="308"/>
      <c r="AA178" s="308"/>
    </row>
    <row r="179" spans="1:27" s="113" customFormat="1" ht="24.95" customHeight="1">
      <c r="A179" s="462"/>
      <c r="B179" s="379" t="s">
        <v>948</v>
      </c>
      <c r="C179" s="404" t="s">
        <v>912</v>
      </c>
      <c r="D179" s="308"/>
      <c r="E179" s="308"/>
      <c r="F179" s="308"/>
      <c r="G179" s="308"/>
      <c r="H179" s="308"/>
      <c r="I179" s="308"/>
      <c r="J179" s="308"/>
      <c r="K179" s="308"/>
      <c r="L179" s="383"/>
      <c r="M179" s="308"/>
      <c r="N179" s="487"/>
      <c r="O179" s="340"/>
      <c r="P179" s="340"/>
      <c r="Q179" s="340"/>
      <c r="R179" s="340"/>
      <c r="S179" s="340"/>
      <c r="T179" s="340"/>
      <c r="U179" s="158"/>
      <c r="V179" s="340"/>
      <c r="W179" s="308"/>
      <c r="X179" s="308"/>
      <c r="Y179" s="308"/>
      <c r="Z179" s="308"/>
      <c r="AA179" s="308"/>
    </row>
    <row r="180" spans="1:27" s="113" customFormat="1" ht="24.95" customHeight="1">
      <c r="A180" s="306"/>
      <c r="B180" s="379">
        <f>ROW()</f>
        <v>180</v>
      </c>
      <c r="C180" s="1680">
        <v>44190</v>
      </c>
      <c r="D180" s="1680"/>
      <c r="E180" s="309"/>
      <c r="F180" s="310"/>
      <c r="G180" s="310"/>
      <c r="H180" s="310"/>
      <c r="I180" s="310"/>
      <c r="J180" s="321"/>
      <c r="K180" s="308"/>
      <c r="L180" s="308"/>
      <c r="M180" s="308"/>
      <c r="N180" s="454"/>
      <c r="O180" s="308"/>
      <c r="P180" s="308"/>
      <c r="Q180" s="308"/>
      <c r="R180" s="308"/>
      <c r="S180" s="308"/>
      <c r="T180" s="308"/>
      <c r="U180" s="308"/>
      <c r="V180" s="308"/>
      <c r="W180" s="308"/>
      <c r="X180" s="308"/>
      <c r="Y180" s="308"/>
      <c r="Z180" s="308"/>
      <c r="AA180" s="308"/>
    </row>
    <row r="181" spans="1:27" s="113" customFormat="1" ht="24.95" customHeight="1">
      <c r="A181" s="306"/>
      <c r="B181" s="379">
        <f>ROW()</f>
        <v>181</v>
      </c>
      <c r="C181" s="1681">
        <f>DATE(YEAR(C180),MONTH(C180)+1,1)-MOD(DATE(YEAR(C180),MONTH(C180)+1,1)+5,7)-3</f>
        <v>44190</v>
      </c>
      <c r="D181" s="1681"/>
      <c r="E181" s="309"/>
      <c r="F181" s="310"/>
      <c r="G181" s="390" t="str">
        <f t="shared" ref="G181:G182" ca="1" si="2">_xlfn.FORMULATEXT(C181)</f>
        <v>=DATE(ANNEE(C180);MOIS(C180)+1;1)-MOD(DATE(ANNEE(C180);MOIS(C180)+1;1)+5;7)-3</v>
      </c>
      <c r="H181" s="310"/>
      <c r="I181" s="310"/>
      <c r="J181" s="321"/>
      <c r="K181" s="308"/>
      <c r="L181" s="308"/>
      <c r="M181" s="308"/>
      <c r="N181" s="454"/>
      <c r="O181" s="308"/>
      <c r="P181" s="308"/>
      <c r="Q181" s="308"/>
      <c r="R181" s="308"/>
      <c r="S181" s="308"/>
      <c r="T181" s="308"/>
      <c r="U181" s="308"/>
      <c r="V181" s="308"/>
      <c r="W181" s="308"/>
      <c r="X181" s="308"/>
      <c r="Y181" s="308"/>
      <c r="Z181" s="308"/>
      <c r="AA181" s="308"/>
    </row>
    <row r="182" spans="1:27" s="113" customFormat="1" ht="24.95" customHeight="1">
      <c r="A182" s="306"/>
      <c r="B182" s="379">
        <f>ROW()</f>
        <v>182</v>
      </c>
      <c r="C182" s="1671">
        <f>DATE(YEAR(C180),MONTH(C180)+1,1)-MOD(DATE(YEAR(C180),MONTH(C180)+1,1)+5,7)-3</f>
        <v>44190</v>
      </c>
      <c r="D182" s="1671"/>
      <c r="E182" s="1671"/>
      <c r="F182" s="310"/>
      <c r="G182" s="390" t="str">
        <f t="shared" ca="1" si="2"/>
        <v>=DATE(ANNEE(C180);MOIS(C180)+1;1)-MOD(DATE(ANNEE(C180);MOIS(C180)+1;1)+5;7)-3</v>
      </c>
      <c r="H182" s="310"/>
      <c r="I182" s="310"/>
      <c r="J182" s="321"/>
      <c r="K182" s="308"/>
      <c r="L182" s="308"/>
      <c r="M182" s="308"/>
      <c r="N182" s="454"/>
      <c r="O182" s="308"/>
      <c r="P182" s="308"/>
      <c r="Q182" s="308"/>
      <c r="R182" s="308"/>
      <c r="S182" s="308"/>
      <c r="T182" s="308"/>
      <c r="U182" s="308"/>
      <c r="V182" s="308"/>
      <c r="W182" s="308"/>
      <c r="X182" s="308"/>
      <c r="Y182" s="308"/>
      <c r="Z182" s="308"/>
      <c r="AA182" s="308"/>
    </row>
    <row r="183" spans="1:27" s="113" customFormat="1" ht="24.95" customHeight="1" thickBot="1">
      <c r="A183" s="306"/>
      <c r="B183" s="406"/>
      <c r="C183" s="488" t="s">
        <v>950</v>
      </c>
      <c r="D183" s="420"/>
      <c r="E183" s="420"/>
      <c r="F183" s="421"/>
      <c r="G183" s="421"/>
      <c r="H183" s="421"/>
      <c r="I183" s="421"/>
      <c r="J183" s="431"/>
      <c r="K183" s="419"/>
      <c r="L183" s="419"/>
      <c r="M183" s="419"/>
      <c r="N183" s="432"/>
      <c r="O183" s="308"/>
      <c r="P183" s="308"/>
      <c r="Q183" s="308"/>
      <c r="R183" s="308"/>
      <c r="S183" s="308"/>
      <c r="T183" s="308"/>
      <c r="U183" s="308"/>
      <c r="V183" s="308"/>
      <c r="W183" s="308"/>
      <c r="X183" s="308"/>
      <c r="Y183" s="308"/>
      <c r="Z183" s="308"/>
      <c r="AA183" s="308"/>
    </row>
    <row r="184" spans="1:27" s="113" customFormat="1" ht="24.95" customHeight="1">
      <c r="A184" s="306"/>
      <c r="B184" s="307"/>
      <c r="C184" s="308"/>
      <c r="D184" s="309"/>
      <c r="E184" s="309"/>
      <c r="F184" s="310"/>
      <c r="G184" s="310"/>
      <c r="H184" s="310"/>
      <c r="I184" s="310"/>
      <c r="J184" s="321"/>
      <c r="K184" s="308"/>
      <c r="L184" s="308"/>
      <c r="M184" s="308"/>
      <c r="N184" s="308"/>
      <c r="O184" s="308"/>
      <c r="P184" s="308"/>
      <c r="Q184" s="308"/>
      <c r="R184" s="308"/>
      <c r="S184" s="308"/>
      <c r="T184" s="308"/>
      <c r="U184" s="308"/>
      <c r="V184" s="308"/>
      <c r="W184" s="308"/>
      <c r="X184" s="308"/>
      <c r="Y184" s="308"/>
      <c r="Z184" s="308"/>
      <c r="AA184" s="308"/>
    </row>
    <row r="185" spans="1:27" s="113" customFormat="1" ht="24.95" customHeight="1">
      <c r="A185" s="306"/>
      <c r="B185" s="307"/>
      <c r="C185" s="308"/>
      <c r="D185" s="309"/>
      <c r="E185" s="309"/>
      <c r="F185" s="310"/>
      <c r="G185" s="310"/>
      <c r="H185" s="310"/>
      <c r="I185" s="310"/>
      <c r="J185" s="321"/>
      <c r="K185" s="308"/>
      <c r="L185" s="308"/>
      <c r="M185" s="308"/>
      <c r="N185" s="308"/>
      <c r="O185" s="308"/>
      <c r="P185" s="308"/>
      <c r="Q185" s="308"/>
      <c r="R185" s="308"/>
      <c r="S185" s="308"/>
      <c r="T185" s="308"/>
      <c r="U185" s="308"/>
      <c r="V185" s="308"/>
      <c r="W185" s="308"/>
      <c r="X185" s="308"/>
      <c r="Y185" s="308"/>
      <c r="Z185" s="308"/>
      <c r="AA185" s="308"/>
    </row>
    <row r="186" spans="1:27" s="113" customFormat="1" ht="24.95" customHeight="1">
      <c r="A186" s="306"/>
      <c r="B186" s="307"/>
      <c r="C186" s="308"/>
      <c r="D186" s="309"/>
      <c r="E186" s="309"/>
      <c r="F186" s="310"/>
      <c r="G186" s="310"/>
      <c r="H186" s="310"/>
      <c r="I186" s="310"/>
      <c r="J186" s="321"/>
      <c r="K186" s="308"/>
      <c r="L186" s="308"/>
      <c r="M186" s="308"/>
      <c r="N186" s="308"/>
      <c r="O186" s="308"/>
      <c r="P186" s="308"/>
      <c r="Q186" s="308"/>
      <c r="R186" s="308"/>
      <c r="S186" s="308"/>
      <c r="T186" s="308"/>
      <c r="U186" s="308"/>
      <c r="V186" s="308"/>
      <c r="W186" s="308"/>
      <c r="X186" s="308"/>
      <c r="Y186" s="308"/>
      <c r="Z186" s="308"/>
      <c r="AA186" s="308"/>
    </row>
    <row r="187" spans="1:27" s="113" customFormat="1" ht="24.95" customHeight="1">
      <c r="A187" s="298"/>
      <c r="B187" s="299"/>
      <c r="C187" s="300"/>
      <c r="D187" s="301"/>
      <c r="E187" s="301"/>
      <c r="F187" s="302"/>
      <c r="G187" s="302"/>
      <c r="H187" s="302"/>
      <c r="I187" s="302"/>
      <c r="J187" s="303"/>
      <c r="K187" s="300"/>
      <c r="L187" s="300"/>
      <c r="M187" s="300"/>
      <c r="N187" s="300"/>
      <c r="O187" s="300"/>
      <c r="P187" s="300"/>
      <c r="Q187" s="300"/>
      <c r="R187" s="300"/>
      <c r="S187" s="300"/>
      <c r="T187" s="300"/>
      <c r="U187" s="300"/>
      <c r="V187" s="300"/>
      <c r="W187" s="300"/>
      <c r="X187" s="300"/>
      <c r="Y187" s="300"/>
      <c r="Z187" s="300"/>
      <c r="AA187" s="300"/>
    </row>
    <row r="188" spans="1:27" s="113" customFormat="1" ht="24.95" customHeight="1">
      <c r="A188" s="306"/>
      <c r="B188" s="307"/>
      <c r="C188" s="308"/>
      <c r="D188" s="309"/>
      <c r="E188" s="309"/>
      <c r="F188" s="310"/>
      <c r="G188" s="310"/>
      <c r="H188" s="310"/>
      <c r="I188" s="310"/>
      <c r="J188" s="321"/>
      <c r="K188" s="308"/>
      <c r="L188" s="308"/>
      <c r="M188" s="308"/>
      <c r="N188" s="308"/>
      <c r="O188" s="308"/>
      <c r="P188" s="308"/>
      <c r="Q188" s="308"/>
      <c r="R188" s="340"/>
      <c r="S188" s="340"/>
      <c r="T188" s="340"/>
      <c r="U188" s="340"/>
      <c r="V188" s="340"/>
      <c r="W188" s="340"/>
      <c r="X188" s="340"/>
      <c r="Y188" s="158"/>
      <c r="Z188" s="340"/>
      <c r="AA188" s="158"/>
    </row>
    <row r="189" spans="1:27" s="341" customFormat="1" ht="24.95" customHeight="1">
      <c r="A189" s="337"/>
      <c r="B189" s="338"/>
      <c r="C189" s="339"/>
      <c r="D189" s="337"/>
      <c r="E189" s="339"/>
      <c r="F189" s="337"/>
      <c r="G189" s="337"/>
      <c r="H189" s="304"/>
      <c r="I189" s="304"/>
      <c r="J189" s="304"/>
      <c r="K189" s="304"/>
      <c r="L189" s="304"/>
      <c r="M189" s="304"/>
      <c r="N189" s="340"/>
      <c r="O189" s="340"/>
      <c r="P189" s="340"/>
      <c r="Q189" s="340"/>
      <c r="R189" s="340"/>
      <c r="S189" s="340"/>
      <c r="T189" s="340"/>
      <c r="U189" s="340"/>
      <c r="V189" s="340"/>
      <c r="W189" s="340"/>
      <c r="X189" s="340"/>
      <c r="Y189" s="158"/>
      <c r="Z189" s="340"/>
      <c r="AA189" s="158"/>
    </row>
    <row r="190" spans="1:27" s="341" customFormat="1" ht="24.95" customHeight="1">
      <c r="A190" s="337"/>
      <c r="B190" s="338"/>
      <c r="C190" s="339"/>
      <c r="D190" s="337"/>
      <c r="E190" s="339"/>
      <c r="F190" s="337"/>
      <c r="G190" s="337"/>
      <c r="H190" s="304"/>
      <c r="I190" s="304"/>
      <c r="J190" s="304"/>
      <c r="K190" s="304"/>
      <c r="L190" s="304"/>
      <c r="M190" s="304"/>
      <c r="N190" s="340"/>
      <c r="O190" s="340"/>
      <c r="P190" s="340"/>
      <c r="Q190" s="340"/>
      <c r="R190" s="340"/>
      <c r="S190" s="340"/>
      <c r="T190" s="340"/>
      <c r="U190" s="340"/>
      <c r="V190" s="340"/>
      <c r="W190" s="340"/>
      <c r="X190" s="340"/>
      <c r="Y190" s="158"/>
      <c r="Z190" s="340"/>
      <c r="AA190" s="158"/>
    </row>
    <row r="191" spans="1:27" s="341" customFormat="1" ht="24.95" customHeight="1">
      <c r="A191" s="337"/>
      <c r="B191" s="338"/>
      <c r="C191" s="339"/>
      <c r="D191" s="337"/>
      <c r="E191" s="339"/>
      <c r="F191" s="337"/>
      <c r="G191" s="337"/>
      <c r="H191" s="304"/>
      <c r="I191" s="304"/>
      <c r="J191" s="304"/>
      <c r="K191" s="304"/>
      <c r="L191" s="304"/>
      <c r="M191" s="304"/>
      <c r="N191" s="340"/>
      <c r="O191" s="340"/>
      <c r="P191" s="340"/>
      <c r="Q191" s="340"/>
      <c r="R191" s="340"/>
      <c r="S191" s="340"/>
      <c r="T191" s="340"/>
      <c r="U191" s="340"/>
      <c r="V191" s="340"/>
      <c r="W191" s="340"/>
      <c r="X191" s="340"/>
      <c r="Y191" s="158"/>
      <c r="Z191" s="340"/>
      <c r="AA191" s="158"/>
    </row>
    <row r="192" spans="1:27" s="341" customFormat="1" ht="24.95" customHeight="1">
      <c r="A192" s="337"/>
      <c r="B192" s="338"/>
      <c r="C192" s="339"/>
      <c r="D192" s="337"/>
      <c r="E192" s="339"/>
      <c r="F192" s="337"/>
      <c r="G192" s="337"/>
      <c r="H192" s="304"/>
      <c r="I192" s="304"/>
      <c r="J192" s="304"/>
      <c r="K192" s="304"/>
      <c r="L192" s="304"/>
      <c r="M192" s="304"/>
      <c r="N192" s="340"/>
      <c r="O192" s="340"/>
      <c r="P192" s="340"/>
      <c r="Q192" s="340"/>
      <c r="R192" s="340"/>
      <c r="S192" s="340"/>
      <c r="T192" s="340"/>
      <c r="U192" s="340"/>
      <c r="V192" s="340"/>
      <c r="W192" s="340"/>
      <c r="X192" s="340"/>
      <c r="Y192" s="158"/>
      <c r="Z192" s="340"/>
      <c r="AA192" s="158"/>
    </row>
    <row r="193" spans="1:27" s="341" customFormat="1" ht="24.95" customHeight="1">
      <c r="A193" s="337"/>
      <c r="B193" s="338"/>
      <c r="C193" s="339"/>
      <c r="D193" s="337"/>
      <c r="E193" s="339"/>
      <c r="F193" s="337"/>
      <c r="G193" s="337"/>
      <c r="H193" s="304"/>
      <c r="I193" s="304"/>
      <c r="J193" s="304"/>
      <c r="K193" s="304"/>
      <c r="L193" s="304"/>
      <c r="M193" s="304"/>
      <c r="N193" s="340"/>
      <c r="O193" s="340"/>
      <c r="P193" s="340"/>
      <c r="Q193" s="340"/>
      <c r="R193" s="340"/>
      <c r="S193" s="340"/>
      <c r="T193" s="340"/>
      <c r="U193" s="340"/>
      <c r="V193" s="340"/>
      <c r="W193" s="340"/>
      <c r="X193" s="340"/>
      <c r="Y193" s="158"/>
      <c r="Z193" s="340"/>
      <c r="AA193" s="158"/>
    </row>
    <row r="194" spans="1:27" s="341" customFormat="1" ht="24.95" customHeight="1">
      <c r="A194" s="337"/>
      <c r="B194" s="338"/>
      <c r="C194" s="339"/>
      <c r="D194" s="337"/>
      <c r="E194" s="339"/>
      <c r="F194" s="337"/>
      <c r="G194" s="337"/>
      <c r="H194" s="304"/>
      <c r="I194" s="304"/>
      <c r="J194" s="304"/>
      <c r="K194" s="304"/>
      <c r="L194" s="304"/>
      <c r="M194" s="304"/>
      <c r="N194" s="340"/>
      <c r="O194" s="340"/>
      <c r="P194" s="340"/>
      <c r="Q194" s="340"/>
      <c r="R194" s="340"/>
      <c r="S194" s="340"/>
      <c r="T194" s="340"/>
      <c r="U194" s="340"/>
      <c r="V194" s="340"/>
      <c r="W194" s="340"/>
      <c r="X194" s="340"/>
      <c r="Y194" s="158"/>
      <c r="Z194" s="340"/>
      <c r="AA194" s="158"/>
    </row>
    <row r="195" spans="1:27" s="341" customFormat="1" ht="24.95" customHeight="1">
      <c r="A195" s="337"/>
      <c r="B195" s="338"/>
      <c r="C195" s="339" t="s">
        <v>913</v>
      </c>
      <c r="D195" s="337"/>
      <c r="E195" s="339"/>
      <c r="F195" s="337"/>
      <c r="G195" s="337"/>
      <c r="H195" s="304"/>
      <c r="I195" s="304"/>
      <c r="J195" s="304"/>
      <c r="K195" s="304"/>
      <c r="L195" s="304"/>
      <c r="M195" s="304"/>
      <c r="N195" s="340"/>
      <c r="O195" s="340"/>
      <c r="P195" s="340"/>
      <c r="Q195" s="340"/>
      <c r="R195" s="340"/>
      <c r="S195" s="340"/>
      <c r="T195" s="340"/>
      <c r="U195" s="340"/>
      <c r="V195" s="340"/>
      <c r="W195" s="340"/>
      <c r="X195" s="340"/>
      <c r="Y195" s="158"/>
      <c r="Z195" s="340"/>
      <c r="AA195" s="158"/>
    </row>
    <row r="196" spans="1:27" s="341" customFormat="1" ht="24.95" customHeight="1">
      <c r="A196" s="337"/>
      <c r="B196" s="338"/>
      <c r="C196" s="339" t="s">
        <v>914</v>
      </c>
      <c r="D196" s="337"/>
      <c r="E196" s="339"/>
      <c r="F196" s="337"/>
      <c r="G196" s="337"/>
      <c r="H196" s="304"/>
      <c r="I196" s="304"/>
      <c r="J196" s="304"/>
      <c r="K196" s="304"/>
      <c r="L196" s="304"/>
      <c r="M196" s="304"/>
      <c r="N196" s="340"/>
      <c r="O196" s="340"/>
      <c r="P196" s="340"/>
      <c r="Q196" s="340"/>
      <c r="R196" s="340"/>
      <c r="S196" s="340"/>
      <c r="T196" s="340"/>
      <c r="U196" s="340"/>
      <c r="V196" s="340"/>
      <c r="W196" s="340"/>
      <c r="X196" s="340"/>
      <c r="Y196" s="158"/>
      <c r="Z196" s="340"/>
      <c r="AA196" s="158"/>
    </row>
    <row r="197" spans="1:27" s="341" customFormat="1" ht="24.95" customHeight="1">
      <c r="A197" s="337"/>
      <c r="B197" s="338"/>
      <c r="C197" s="339" t="s">
        <v>915</v>
      </c>
      <c r="D197" s="337"/>
      <c r="E197" s="339"/>
      <c r="F197" s="337"/>
      <c r="G197" s="337"/>
      <c r="H197" s="304"/>
      <c r="I197" s="304"/>
      <c r="J197" s="304"/>
      <c r="K197" s="304"/>
      <c r="L197" s="304"/>
      <c r="M197" s="304"/>
      <c r="N197" s="340"/>
      <c r="O197" s="340"/>
      <c r="P197" s="340"/>
      <c r="Q197" s="340"/>
      <c r="R197" s="340"/>
      <c r="S197" s="340"/>
      <c r="T197" s="340"/>
      <c r="U197" s="340"/>
      <c r="V197" s="340"/>
      <c r="W197" s="340"/>
      <c r="X197" s="340"/>
      <c r="Y197" s="158"/>
      <c r="Z197" s="340"/>
      <c r="AA197" s="158"/>
    </row>
    <row r="198" spans="1:27" s="341" customFormat="1" ht="24.95" customHeight="1">
      <c r="A198" s="337"/>
      <c r="B198" s="338"/>
      <c r="C198" s="339" t="s">
        <v>916</v>
      </c>
      <c r="D198" s="337"/>
      <c r="E198" s="339"/>
      <c r="F198" s="337"/>
      <c r="G198" s="337"/>
      <c r="H198" s="304"/>
      <c r="I198" s="304"/>
      <c r="J198" s="304"/>
      <c r="K198" s="304"/>
      <c r="L198" s="304"/>
      <c r="M198" s="304"/>
      <c r="N198" s="340"/>
      <c r="O198" s="340"/>
      <c r="P198" s="340"/>
      <c r="Q198" s="340"/>
      <c r="R198" s="340"/>
      <c r="S198" s="340"/>
      <c r="T198" s="340"/>
      <c r="U198" s="340"/>
      <c r="V198" s="340"/>
      <c r="W198" s="340"/>
      <c r="X198" s="340"/>
      <c r="Y198" s="158"/>
      <c r="Z198" s="340"/>
      <c r="AA198" s="158"/>
    </row>
    <row r="199" spans="1:27" s="113" customFormat="1" ht="24.95" customHeight="1">
      <c r="A199" s="306"/>
      <c r="B199" s="307"/>
      <c r="C199" s="326"/>
      <c r="D199" s="327"/>
      <c r="E199" s="328"/>
      <c r="F199" s="329"/>
      <c r="G199" s="330"/>
      <c r="H199" s="330"/>
      <c r="I199" s="330"/>
      <c r="J199" s="331"/>
      <c r="K199" s="332"/>
      <c r="L199" s="305"/>
      <c r="M199" s="305"/>
      <c r="N199" s="305"/>
      <c r="O199" s="305"/>
      <c r="P199" s="305"/>
      <c r="Q199" s="333"/>
      <c r="R199" s="334"/>
      <c r="S199" s="335"/>
      <c r="T199" s="336"/>
      <c r="U199" s="334"/>
      <c r="V199" s="304"/>
      <c r="W199" s="304"/>
      <c r="X199" s="306"/>
      <c r="Y199" s="306"/>
      <c r="Z199" s="306"/>
      <c r="AA199" s="306"/>
    </row>
    <row r="200" spans="1:27" s="113" customFormat="1" ht="24.95" customHeight="1">
      <c r="A200" s="306"/>
      <c r="B200" s="307"/>
      <c r="C200" s="326"/>
      <c r="D200" s="327"/>
      <c r="E200" s="328"/>
      <c r="F200" s="329"/>
      <c r="G200" s="330"/>
      <c r="H200" s="330"/>
      <c r="I200" s="330"/>
      <c r="J200" s="331"/>
      <c r="K200" s="332"/>
      <c r="L200" s="305"/>
      <c r="M200" s="305"/>
      <c r="N200" s="305"/>
      <c r="O200" s="305"/>
      <c r="P200" s="305"/>
      <c r="Q200" s="333"/>
      <c r="R200" s="334"/>
      <c r="S200" s="335"/>
      <c r="T200" s="336"/>
      <c r="U200" s="334"/>
      <c r="V200" s="304"/>
      <c r="W200" s="304"/>
      <c r="X200" s="306"/>
      <c r="Y200" s="306"/>
      <c r="Z200" s="306"/>
      <c r="AA200" s="306"/>
    </row>
    <row r="201" spans="1:27" s="113" customFormat="1" ht="24.95" customHeight="1">
      <c r="A201" s="306"/>
      <c r="B201" s="307"/>
      <c r="C201" s="326"/>
      <c r="D201" s="327"/>
      <c r="E201" s="328"/>
      <c r="F201" s="329"/>
      <c r="G201" s="330"/>
      <c r="H201" s="330"/>
      <c r="I201" s="330"/>
      <c r="J201" s="331"/>
      <c r="K201" s="332"/>
      <c r="L201" s="305"/>
      <c r="M201" s="305"/>
      <c r="N201" s="305"/>
      <c r="O201" s="305"/>
      <c r="P201" s="305"/>
      <c r="Q201" s="333"/>
      <c r="R201" s="334"/>
      <c r="S201" s="335"/>
      <c r="T201" s="336"/>
      <c r="U201" s="334"/>
      <c r="V201" s="304"/>
      <c r="W201" s="304"/>
      <c r="X201" s="306"/>
      <c r="Y201" s="306"/>
      <c r="Z201" s="306"/>
      <c r="AA201" s="306"/>
    </row>
    <row r="202" spans="1:27" s="113" customFormat="1" ht="24.95" customHeight="1">
      <c r="A202" s="306"/>
      <c r="B202" s="307"/>
      <c r="C202" s="326"/>
      <c r="D202" s="327"/>
      <c r="E202" s="328"/>
      <c r="F202" s="329"/>
      <c r="G202" s="330"/>
      <c r="H202" s="330"/>
      <c r="I202" s="330"/>
      <c r="J202" s="331"/>
      <c r="K202" s="332"/>
      <c r="L202" s="305"/>
      <c r="M202" s="305"/>
      <c r="N202" s="305"/>
      <c r="O202" s="305"/>
      <c r="P202" s="305"/>
      <c r="Q202" s="333"/>
      <c r="R202" s="334"/>
      <c r="S202" s="335"/>
      <c r="T202" s="336"/>
      <c r="U202" s="334"/>
      <c r="V202" s="304"/>
      <c r="W202" s="304"/>
      <c r="X202" s="306"/>
      <c r="Y202" s="306"/>
      <c r="Z202" s="306"/>
      <c r="AA202" s="306"/>
    </row>
    <row r="203" spans="1:27" s="113" customFormat="1" ht="24.95" customHeight="1">
      <c r="A203" s="306"/>
      <c r="B203" s="307"/>
      <c r="C203" s="326"/>
      <c r="D203" s="327"/>
      <c r="E203" s="328"/>
      <c r="F203" s="329"/>
      <c r="G203" s="330"/>
      <c r="H203" s="330"/>
      <c r="I203" s="330"/>
      <c r="J203" s="331"/>
      <c r="K203" s="332"/>
      <c r="L203" s="305"/>
      <c r="M203" s="305"/>
      <c r="N203" s="305"/>
      <c r="O203" s="305"/>
      <c r="P203" s="305"/>
      <c r="Q203" s="333"/>
      <c r="R203" s="334"/>
      <c r="S203" s="335"/>
      <c r="T203" s="336"/>
      <c r="U203" s="334"/>
      <c r="V203" s="304"/>
      <c r="W203" s="304"/>
      <c r="X203" s="306"/>
      <c r="Y203" s="306"/>
      <c r="Z203" s="306"/>
      <c r="AA203" s="306"/>
    </row>
    <row r="204" spans="1:27" s="113" customFormat="1" ht="24.95" customHeight="1">
      <c r="A204" s="306"/>
      <c r="B204" s="307"/>
      <c r="C204" s="326"/>
      <c r="D204" s="327"/>
      <c r="E204" s="328"/>
      <c r="F204" s="329"/>
      <c r="G204" s="330"/>
      <c r="H204" s="330"/>
      <c r="I204" s="330"/>
      <c r="J204" s="331"/>
      <c r="K204" s="332"/>
      <c r="L204" s="305"/>
      <c r="M204" s="305"/>
      <c r="N204" s="305"/>
      <c r="O204" s="305"/>
      <c r="P204" s="305"/>
      <c r="Q204" s="333"/>
      <c r="R204" s="334"/>
      <c r="S204" s="335"/>
      <c r="T204" s="336"/>
      <c r="U204" s="334"/>
      <c r="V204" s="304"/>
      <c r="W204" s="304"/>
      <c r="X204" s="306"/>
      <c r="Y204" s="306"/>
      <c r="Z204" s="306"/>
      <c r="AA204" s="306"/>
    </row>
    <row r="205" spans="1:27" s="113" customFormat="1" ht="24.95" customHeight="1">
      <c r="A205" s="306"/>
      <c r="B205" s="307"/>
      <c r="C205" s="326"/>
      <c r="D205" s="327"/>
      <c r="E205" s="328"/>
      <c r="F205" s="329"/>
      <c r="G205" s="330"/>
      <c r="H205" s="330"/>
      <c r="I205" s="330"/>
      <c r="J205" s="331"/>
      <c r="K205" s="332"/>
      <c r="L205" s="305"/>
      <c r="M205" s="305"/>
      <c r="N205" s="305"/>
      <c r="O205" s="305"/>
      <c r="P205" s="305"/>
      <c r="Q205" s="333"/>
      <c r="R205" s="334"/>
      <c r="S205" s="335"/>
      <c r="T205" s="336"/>
      <c r="U205" s="334"/>
      <c r="V205" s="304"/>
      <c r="W205" s="304"/>
      <c r="X205" s="306"/>
      <c r="Y205" s="306"/>
      <c r="Z205" s="306"/>
      <c r="AA205" s="306"/>
    </row>
    <row r="206" spans="1:27" s="113" customFormat="1" ht="24.95" customHeight="1">
      <c r="A206" s="306"/>
      <c r="B206" s="307"/>
      <c r="C206" s="326"/>
      <c r="D206" s="327"/>
      <c r="E206" s="328"/>
      <c r="F206" s="329"/>
      <c r="G206" s="330"/>
      <c r="H206" s="330"/>
      <c r="I206" s="330"/>
      <c r="J206" s="331"/>
      <c r="K206" s="342" t="s">
        <v>917</v>
      </c>
      <c r="L206" s="489"/>
      <c r="M206" s="314"/>
      <c r="N206" s="305"/>
      <c r="O206" s="305"/>
      <c r="P206" s="305"/>
      <c r="Q206" s="333"/>
      <c r="R206" s="334"/>
      <c r="S206" s="335"/>
      <c r="T206" s="336"/>
      <c r="U206" s="334"/>
      <c r="V206" s="304"/>
      <c r="W206" s="304"/>
      <c r="X206" s="306"/>
      <c r="Y206" s="306"/>
      <c r="Z206" s="306"/>
      <c r="AA206" s="306"/>
    </row>
    <row r="207" spans="1:27" s="113" customFormat="1" ht="24.95" customHeight="1">
      <c r="A207" s="306"/>
      <c r="B207" s="307"/>
      <c r="C207" s="326"/>
      <c r="D207" s="327"/>
      <c r="E207" s="328"/>
      <c r="F207" s="329"/>
      <c r="G207" s="330"/>
      <c r="H207" s="330"/>
      <c r="I207" s="330"/>
      <c r="J207" s="331"/>
      <c r="K207" s="305"/>
      <c r="L207" s="305"/>
      <c r="M207" s="305"/>
      <c r="N207" s="305"/>
      <c r="O207" s="305"/>
      <c r="P207" s="305"/>
      <c r="Q207" s="333"/>
      <c r="R207" s="334"/>
      <c r="S207" s="335"/>
      <c r="T207" s="336"/>
      <c r="U207" s="334"/>
      <c r="V207" s="304"/>
      <c r="W207" s="304"/>
      <c r="X207" s="306"/>
      <c r="Y207" s="306"/>
      <c r="Z207" s="306"/>
      <c r="AA207" s="306"/>
    </row>
    <row r="208" spans="1:27" s="113" customFormat="1" ht="24.95" customHeight="1">
      <c r="A208" s="306"/>
      <c r="B208" s="307"/>
      <c r="C208" s="326"/>
      <c r="D208" s="327"/>
      <c r="E208" s="328"/>
      <c r="F208" s="329"/>
      <c r="G208" s="330"/>
      <c r="H208" s="330"/>
      <c r="I208" s="330"/>
      <c r="J208" s="331"/>
      <c r="K208" s="343" t="s">
        <v>686</v>
      </c>
      <c r="L208" s="490" t="s">
        <v>918</v>
      </c>
      <c r="M208" s="314"/>
      <c r="N208" s="314"/>
      <c r="O208" s="314"/>
      <c r="P208" s="314"/>
      <c r="Q208" s="491"/>
      <c r="R208" s="334"/>
      <c r="S208" s="335"/>
      <c r="T208" s="336"/>
      <c r="U208" s="334"/>
      <c r="V208" s="304"/>
      <c r="W208" s="304"/>
      <c r="X208" s="306"/>
      <c r="Y208" s="306"/>
      <c r="Z208" s="306"/>
      <c r="AA208" s="306"/>
    </row>
    <row r="209" spans="1:27" s="113" customFormat="1" ht="24.95" customHeight="1">
      <c r="A209" s="306"/>
      <c r="B209" s="307"/>
      <c r="C209" s="326"/>
      <c r="D209" s="327"/>
      <c r="E209" s="328"/>
      <c r="F209" s="329"/>
      <c r="G209" s="330"/>
      <c r="H209" s="330"/>
      <c r="I209" s="330"/>
      <c r="J209" s="331"/>
      <c r="K209" s="332"/>
      <c r="L209" s="305"/>
      <c r="M209" s="334"/>
      <c r="N209" s="334"/>
      <c r="O209" s="334"/>
      <c r="P209" s="334"/>
      <c r="Q209" s="334"/>
      <c r="R209" s="334"/>
      <c r="S209" s="334"/>
      <c r="T209" s="334"/>
      <c r="U209" s="334"/>
      <c r="V209" s="304"/>
      <c r="W209" s="304"/>
      <c r="X209" s="306"/>
      <c r="Y209" s="306"/>
      <c r="Z209" s="306"/>
      <c r="AA209" s="306"/>
    </row>
    <row r="210" spans="1:27" s="113" customFormat="1" ht="24.95" customHeight="1">
      <c r="A210" s="306"/>
      <c r="B210" s="307"/>
      <c r="C210" s="326"/>
      <c r="D210" s="327"/>
      <c r="E210" s="328"/>
      <c r="F210" s="329"/>
      <c r="G210" s="330"/>
      <c r="H210" s="330"/>
      <c r="I210" s="330"/>
      <c r="J210" s="331"/>
      <c r="K210" s="332"/>
      <c r="L210" s="305"/>
      <c r="M210" s="334"/>
      <c r="N210" s="334"/>
      <c r="O210" s="334"/>
      <c r="P210" s="334"/>
      <c r="Q210" s="334"/>
      <c r="R210" s="334"/>
      <c r="S210" s="334"/>
      <c r="T210" s="334"/>
      <c r="U210" s="334"/>
      <c r="V210" s="304"/>
      <c r="W210" s="304"/>
      <c r="X210" s="306"/>
      <c r="Y210" s="306"/>
      <c r="Z210" s="306"/>
      <c r="AA210" s="306"/>
    </row>
    <row r="211" spans="1:27" s="113" customFormat="1" ht="24.95" customHeight="1">
      <c r="A211" s="306"/>
      <c r="B211" s="307"/>
      <c r="C211" s="326"/>
      <c r="D211" s="327"/>
      <c r="E211" s="328"/>
      <c r="F211" s="329"/>
      <c r="G211" s="330"/>
      <c r="H211" s="330"/>
      <c r="I211" s="330"/>
      <c r="J211" s="331"/>
      <c r="K211" s="332"/>
      <c r="L211" s="305"/>
      <c r="M211" s="334"/>
      <c r="N211" s="334"/>
      <c r="O211" s="334"/>
      <c r="P211" s="334"/>
      <c r="Q211" s="334"/>
      <c r="R211" s="334"/>
      <c r="S211" s="334"/>
      <c r="T211" s="334"/>
      <c r="U211" s="334"/>
      <c r="V211" s="304"/>
      <c r="W211" s="304"/>
      <c r="X211" s="306"/>
      <c r="Y211" s="306"/>
      <c r="Z211" s="306"/>
      <c r="AA211" s="306"/>
    </row>
    <row r="212" spans="1:27" s="113" customFormat="1" ht="24.95" customHeight="1">
      <c r="A212" s="306"/>
      <c r="B212" s="307"/>
      <c r="C212" s="326"/>
      <c r="D212" s="327"/>
      <c r="E212" s="328"/>
      <c r="F212" s="329"/>
      <c r="G212" s="330"/>
      <c r="H212" s="330"/>
      <c r="I212" s="330"/>
      <c r="J212" s="331"/>
      <c r="K212" s="332"/>
      <c r="L212" s="305"/>
      <c r="M212" s="334"/>
      <c r="N212" s="334"/>
      <c r="O212" s="334"/>
      <c r="P212" s="334"/>
      <c r="Q212" s="334"/>
      <c r="R212" s="334"/>
      <c r="S212" s="334"/>
      <c r="T212" s="334"/>
      <c r="U212" s="334"/>
      <c r="V212" s="304"/>
      <c r="W212" s="304"/>
      <c r="X212" s="306"/>
      <c r="Y212" s="306"/>
      <c r="Z212" s="306"/>
      <c r="AA212" s="306"/>
    </row>
    <row r="213" spans="1:27" s="113" customFormat="1" ht="24.95" customHeight="1">
      <c r="A213" s="306"/>
      <c r="B213" s="307"/>
      <c r="C213" s="326"/>
      <c r="D213" s="327"/>
      <c r="E213" s="328"/>
      <c r="F213" s="329"/>
      <c r="G213" s="330"/>
      <c r="H213" s="330"/>
      <c r="I213" s="330"/>
      <c r="J213" s="331"/>
      <c r="K213" s="332"/>
      <c r="L213" s="305"/>
      <c r="M213" s="334"/>
      <c r="N213" s="334"/>
      <c r="O213" s="334"/>
      <c r="P213" s="334"/>
      <c r="Q213" s="334"/>
      <c r="R213" s="334"/>
      <c r="S213" s="334"/>
      <c r="T213" s="334"/>
      <c r="U213" s="334"/>
      <c r="V213" s="304"/>
      <c r="W213" s="304"/>
      <c r="X213" s="306"/>
      <c r="Y213" s="306"/>
      <c r="Z213" s="306"/>
      <c r="AA213" s="306"/>
    </row>
    <row r="214" spans="1:27" s="113" customFormat="1" ht="24.95" customHeight="1">
      <c r="A214" s="306"/>
      <c r="B214" s="307"/>
      <c r="C214" s="326"/>
      <c r="D214" s="327"/>
      <c r="E214" s="328"/>
      <c r="F214" s="329"/>
      <c r="G214" s="330"/>
      <c r="H214" s="330"/>
      <c r="I214" s="330"/>
      <c r="J214" s="331"/>
      <c r="K214" s="332"/>
      <c r="L214" s="305"/>
      <c r="M214" s="305"/>
      <c r="N214" s="305"/>
      <c r="O214" s="305"/>
      <c r="P214" s="305"/>
      <c r="Q214" s="333"/>
      <c r="R214" s="334"/>
      <c r="S214" s="335"/>
      <c r="T214" s="336"/>
      <c r="U214" s="334"/>
      <c r="V214" s="304"/>
      <c r="W214" s="304"/>
      <c r="X214" s="306"/>
      <c r="Y214" s="306"/>
      <c r="Z214" s="306"/>
      <c r="AA214" s="306"/>
    </row>
    <row r="215" spans="1:27" s="113" customFormat="1" ht="24.95" customHeight="1">
      <c r="A215" s="306"/>
      <c r="B215" s="307"/>
      <c r="C215" s="326"/>
      <c r="D215" s="327"/>
      <c r="E215" s="328"/>
      <c r="F215" s="329"/>
      <c r="G215" s="330"/>
      <c r="H215" s="330"/>
      <c r="I215" s="330"/>
      <c r="J215" s="331"/>
      <c r="K215" s="332"/>
      <c r="L215" s="305"/>
      <c r="M215" s="305"/>
      <c r="N215" s="305"/>
      <c r="O215" s="305"/>
      <c r="P215" s="305"/>
      <c r="Q215" s="333"/>
      <c r="R215" s="334"/>
      <c r="S215" s="335"/>
      <c r="T215" s="336"/>
      <c r="U215" s="334"/>
      <c r="V215" s="304"/>
      <c r="W215" s="304"/>
      <c r="X215" s="306"/>
      <c r="Y215" s="306"/>
      <c r="Z215" s="306"/>
      <c r="AA215" s="306"/>
    </row>
    <row r="216" spans="1:27" s="113" customFormat="1" ht="24.95" customHeight="1">
      <c r="A216" s="306"/>
      <c r="B216" s="307"/>
      <c r="C216" s="326"/>
      <c r="D216" s="327"/>
      <c r="E216" s="328"/>
      <c r="F216" s="329"/>
      <c r="G216" s="330"/>
      <c r="H216" s="330"/>
      <c r="I216" s="330"/>
      <c r="J216" s="331"/>
      <c r="K216" s="332"/>
      <c r="L216" s="305"/>
      <c r="M216" s="305"/>
      <c r="N216" s="305"/>
      <c r="O216" s="305"/>
      <c r="P216" s="305"/>
      <c r="Q216" s="333"/>
      <c r="R216" s="334"/>
      <c r="S216" s="335"/>
      <c r="T216" s="336"/>
      <c r="U216" s="334"/>
      <c r="V216" s="304"/>
      <c r="W216" s="304"/>
      <c r="X216" s="306"/>
      <c r="Y216" s="306"/>
      <c r="Z216" s="306"/>
      <c r="AA216" s="306"/>
    </row>
    <row r="217" spans="1:27" s="113" customFormat="1" ht="24.95" customHeight="1">
      <c r="A217" s="306"/>
      <c r="B217" s="307"/>
      <c r="C217" s="326"/>
      <c r="D217" s="327"/>
      <c r="E217" s="328"/>
      <c r="F217" s="329"/>
      <c r="G217" s="330"/>
      <c r="H217" s="330"/>
      <c r="I217" s="330"/>
      <c r="J217" s="331"/>
      <c r="K217" s="332"/>
      <c r="L217" s="305"/>
      <c r="M217" s="305"/>
      <c r="N217" s="305"/>
      <c r="O217" s="305"/>
      <c r="P217" s="305"/>
      <c r="Q217" s="333"/>
      <c r="R217" s="334"/>
      <c r="S217" s="335"/>
      <c r="T217" s="336"/>
      <c r="U217" s="334"/>
      <c r="V217" s="304"/>
      <c r="W217" s="304"/>
      <c r="X217" s="306"/>
      <c r="Y217" s="306"/>
      <c r="Z217" s="306"/>
      <c r="AA217" s="306"/>
    </row>
    <row r="218" spans="1:27" s="113" customFormat="1" ht="24.95" customHeight="1">
      <c r="A218" s="306"/>
      <c r="B218" s="307"/>
      <c r="C218" s="326"/>
      <c r="D218" s="327"/>
      <c r="E218" s="328"/>
      <c r="F218" s="329"/>
      <c r="G218" s="330"/>
      <c r="H218" s="330"/>
      <c r="I218" s="330"/>
      <c r="J218" s="331"/>
      <c r="K218" s="332"/>
      <c r="L218" s="305"/>
      <c r="M218" s="305"/>
      <c r="N218" s="305"/>
      <c r="O218" s="305"/>
      <c r="P218" s="305"/>
      <c r="Q218" s="333"/>
      <c r="R218" s="334"/>
      <c r="S218" s="335"/>
      <c r="T218" s="336"/>
      <c r="U218" s="334"/>
      <c r="V218" s="304"/>
      <c r="W218" s="304"/>
      <c r="X218" s="306"/>
      <c r="Y218" s="306"/>
      <c r="Z218" s="306"/>
      <c r="AA218" s="306"/>
    </row>
    <row r="219" spans="1:27" s="113" customFormat="1" ht="24.95" customHeight="1">
      <c r="A219" s="306"/>
      <c r="B219" s="307"/>
      <c r="C219" s="326"/>
      <c r="D219" s="327"/>
      <c r="E219" s="328"/>
      <c r="F219" s="329"/>
      <c r="G219" s="330"/>
      <c r="H219" s="330"/>
      <c r="I219" s="330"/>
      <c r="J219" s="331"/>
      <c r="K219" s="332"/>
      <c r="L219" s="305"/>
      <c r="M219" s="305"/>
      <c r="N219" s="305"/>
      <c r="O219" s="305"/>
      <c r="P219" s="305"/>
      <c r="Q219" s="333"/>
      <c r="R219" s="334"/>
      <c r="S219" s="335"/>
      <c r="T219" s="336"/>
      <c r="U219" s="334"/>
      <c r="V219" s="304"/>
      <c r="W219" s="304"/>
      <c r="X219" s="306"/>
      <c r="Y219" s="306"/>
      <c r="Z219" s="306"/>
      <c r="AA219" s="306"/>
    </row>
    <row r="220" spans="1:27" s="113" customFormat="1" ht="24.95" customHeight="1">
      <c r="A220" s="306"/>
      <c r="B220" s="307"/>
      <c r="C220" s="326"/>
      <c r="D220" s="327"/>
      <c r="E220" s="328"/>
      <c r="F220" s="329"/>
      <c r="G220" s="330"/>
      <c r="H220" s="330"/>
      <c r="I220" s="330"/>
      <c r="J220" s="331"/>
      <c r="K220" s="332"/>
      <c r="L220" s="305"/>
      <c r="M220" s="305"/>
      <c r="N220" s="305"/>
      <c r="O220" s="305"/>
      <c r="P220" s="305"/>
      <c r="Q220" s="333"/>
      <c r="R220" s="334"/>
      <c r="S220" s="335"/>
      <c r="T220" s="336"/>
      <c r="U220" s="334"/>
      <c r="V220" s="304"/>
      <c r="W220" s="304"/>
      <c r="X220" s="306"/>
      <c r="Y220" s="306"/>
      <c r="Z220" s="306"/>
      <c r="AA220" s="306"/>
    </row>
    <row r="221" spans="1:27" s="113" customFormat="1" ht="24.95" customHeight="1">
      <c r="A221" s="306"/>
      <c r="B221" s="307"/>
      <c r="C221" s="326"/>
      <c r="D221" s="327"/>
      <c r="E221" s="328"/>
      <c r="F221" s="329"/>
      <c r="G221" s="330"/>
      <c r="H221" s="330"/>
      <c r="I221" s="330"/>
      <c r="J221" s="331"/>
      <c r="K221" s="332"/>
      <c r="L221" s="305"/>
      <c r="M221" s="305"/>
      <c r="N221" s="305"/>
      <c r="O221" s="305"/>
      <c r="P221" s="305"/>
      <c r="Q221" s="333"/>
      <c r="R221" s="334"/>
      <c r="S221" s="335"/>
      <c r="T221" s="336"/>
      <c r="U221" s="334"/>
      <c r="V221" s="304"/>
      <c r="W221" s="304"/>
      <c r="X221" s="306"/>
      <c r="Y221" s="306"/>
      <c r="Z221" s="306"/>
      <c r="AA221" s="306"/>
    </row>
    <row r="222" spans="1:27" s="114" customFormat="1" ht="24.95" customHeight="1">
      <c r="A222" s="111"/>
      <c r="B222" s="346"/>
      <c r="C222" s="160"/>
      <c r="D222" s="163"/>
      <c r="E222" s="163"/>
      <c r="F222" s="163"/>
      <c r="G222" s="163"/>
      <c r="H222" s="163"/>
      <c r="I222" s="163"/>
      <c r="J222" s="163"/>
      <c r="K222" s="163"/>
      <c r="L222" s="304"/>
      <c r="M222" s="304"/>
      <c r="N222" s="304"/>
      <c r="O222" s="304"/>
      <c r="P222" s="304"/>
      <c r="Q222" s="112"/>
      <c r="R222" s="112"/>
      <c r="S222" s="112"/>
      <c r="T222" s="112"/>
      <c r="U222" s="112"/>
      <c r="V222" s="112"/>
      <c r="W222" s="112"/>
      <c r="X222" s="112"/>
      <c r="Y222" s="112"/>
      <c r="Z222" s="112"/>
      <c r="AA222" s="112"/>
    </row>
    <row r="223" spans="1:27" s="113" customFormat="1" ht="24.95" customHeight="1">
      <c r="A223" s="111"/>
      <c r="B223" s="348" t="s">
        <v>34</v>
      </c>
      <c r="C223" s="111"/>
      <c r="D223" s="111"/>
      <c r="E223" s="111"/>
      <c r="F223" s="111"/>
      <c r="G223" s="111"/>
      <c r="H223" s="111"/>
      <c r="I223" s="111"/>
      <c r="J223" s="111"/>
      <c r="K223" s="111"/>
      <c r="L223" s="111"/>
      <c r="M223" s="111"/>
      <c r="N223" s="111"/>
      <c r="O223" s="111"/>
      <c r="P223" s="111"/>
      <c r="Q223" s="111"/>
      <c r="R223" s="111"/>
      <c r="S223" s="112"/>
      <c r="T223" s="112"/>
      <c r="U223" s="112"/>
      <c r="V223" s="112"/>
      <c r="W223" s="112"/>
      <c r="X223" s="112"/>
      <c r="Y223" s="112"/>
      <c r="Z223" s="112"/>
      <c r="AA223" s="112"/>
    </row>
    <row r="224" spans="1:27" s="113" customFormat="1" ht="24.95" customHeight="1">
      <c r="A224" s="111"/>
      <c r="B224" s="349" t="s">
        <v>919</v>
      </c>
      <c r="C224" s="111"/>
      <c r="D224" s="111"/>
      <c r="E224" s="111"/>
      <c r="F224" s="111"/>
      <c r="G224" s="111"/>
      <c r="H224" s="111"/>
      <c r="I224" s="111"/>
      <c r="J224" s="111"/>
      <c r="K224" s="111"/>
      <c r="L224" s="111"/>
      <c r="M224" s="111"/>
      <c r="N224" s="111"/>
      <c r="O224" s="111"/>
      <c r="P224" s="111"/>
      <c r="Q224" s="111"/>
      <c r="R224" s="111"/>
      <c r="S224" s="112"/>
      <c r="T224" s="112"/>
      <c r="U224" s="112"/>
      <c r="V224" s="112"/>
      <c r="W224" s="112"/>
      <c r="X224" s="112"/>
      <c r="Y224" s="112"/>
      <c r="Z224" s="112"/>
      <c r="AA224" s="112"/>
    </row>
    <row r="225" spans="1:44" s="113" customFormat="1" ht="24.95" customHeight="1">
      <c r="A225" s="111"/>
      <c r="B225" s="349"/>
      <c r="C225" s="111"/>
      <c r="D225" s="111"/>
      <c r="E225" s="111"/>
      <c r="F225" s="111"/>
      <c r="G225" s="111"/>
      <c r="H225" s="111"/>
      <c r="I225" s="111"/>
      <c r="J225" s="111"/>
      <c r="K225" s="111"/>
      <c r="L225" s="111"/>
      <c r="M225" s="111"/>
      <c r="N225" s="111"/>
      <c r="O225" s="111"/>
      <c r="P225" s="111"/>
      <c r="Q225" s="111"/>
      <c r="R225" s="111"/>
      <c r="S225" s="112"/>
      <c r="T225" s="112"/>
      <c r="U225" s="112"/>
      <c r="V225" s="112"/>
      <c r="W225" s="112"/>
      <c r="X225" s="112"/>
      <c r="Y225" s="112"/>
      <c r="Z225" s="112"/>
      <c r="AA225" s="112"/>
    </row>
    <row r="226" spans="1:44" s="114" customFormat="1" ht="24.95" customHeight="1">
      <c r="A226" s="111"/>
      <c r="B226" s="350" t="s">
        <v>688</v>
      </c>
      <c r="C226" s="351"/>
      <c r="D226" s="111"/>
      <c r="E226" s="111"/>
      <c r="F226" s="111"/>
      <c r="G226" s="111"/>
      <c r="H226" s="111"/>
      <c r="I226" s="304"/>
      <c r="J226" s="111"/>
      <c r="K226" s="111"/>
      <c r="L226" s="304"/>
      <c r="M226" s="304"/>
      <c r="N226" s="304"/>
      <c r="O226" s="304"/>
      <c r="P226" s="304"/>
      <c r="Q226" s="112"/>
      <c r="R226" s="112"/>
      <c r="S226" s="112"/>
      <c r="T226" s="112"/>
      <c r="U226" s="112"/>
      <c r="V226" s="112"/>
      <c r="W226" s="321"/>
      <c r="X226" s="112"/>
      <c r="Y226" s="352"/>
      <c r="Z226" s="112"/>
      <c r="AA226" s="112"/>
      <c r="AB226" s="113"/>
      <c r="AC226" s="113"/>
      <c r="AD226" s="113"/>
      <c r="AE226" s="113"/>
      <c r="AF226" s="113"/>
      <c r="AG226" s="113"/>
      <c r="AH226" s="113"/>
      <c r="AI226" s="113"/>
      <c r="AJ226" s="113"/>
      <c r="AK226" s="113"/>
      <c r="AL226" s="113"/>
      <c r="AM226" s="113"/>
      <c r="AN226" s="113"/>
      <c r="AO226" s="113"/>
      <c r="AP226" s="113"/>
      <c r="AQ226" s="113"/>
      <c r="AR226" s="113"/>
    </row>
    <row r="227" spans="1:44" s="114" customFormat="1" ht="24.95" customHeight="1">
      <c r="A227" s="111"/>
      <c r="B227" s="115"/>
      <c r="C227" s="111"/>
      <c r="D227" s="111"/>
      <c r="E227" s="111"/>
      <c r="F227" s="111"/>
      <c r="G227" s="111"/>
      <c r="H227" s="111"/>
      <c r="I227" s="304"/>
      <c r="J227" s="111"/>
      <c r="K227" s="111"/>
      <c r="L227" s="304"/>
      <c r="M227" s="304"/>
      <c r="N227" s="304"/>
      <c r="O227" s="304"/>
      <c r="P227" s="304"/>
      <c r="Q227" s="112"/>
      <c r="R227" s="112"/>
      <c r="S227" s="112"/>
      <c r="T227" s="112"/>
      <c r="U227" s="112"/>
      <c r="V227" s="112"/>
      <c r="W227" s="112"/>
      <c r="X227" s="112"/>
      <c r="Y227" s="112"/>
      <c r="Z227" s="112"/>
      <c r="AA227" s="112"/>
      <c r="AB227" s="113"/>
      <c r="AC227" s="113"/>
      <c r="AD227" s="113"/>
      <c r="AE227" s="113"/>
      <c r="AF227" s="113"/>
      <c r="AG227" s="113"/>
      <c r="AH227" s="113"/>
      <c r="AI227" s="113"/>
      <c r="AJ227" s="113"/>
      <c r="AK227" s="113"/>
      <c r="AL227" s="113"/>
      <c r="AM227" s="113"/>
      <c r="AN227" s="113"/>
      <c r="AO227" s="113"/>
      <c r="AP227" s="113"/>
      <c r="AQ227" s="113"/>
      <c r="AR227" s="113"/>
    </row>
  </sheetData>
  <mergeCells count="12">
    <mergeCell ref="C182:E182"/>
    <mergeCell ref="B20:O23"/>
    <mergeCell ref="C137:E137"/>
    <mergeCell ref="C140:E140"/>
    <mergeCell ref="C143:E143"/>
    <mergeCell ref="C149:D149"/>
    <mergeCell ref="C159:D159"/>
    <mergeCell ref="C166:D166"/>
    <mergeCell ref="C167:D167"/>
    <mergeCell ref="C170:F170"/>
    <mergeCell ref="C180:D180"/>
    <mergeCell ref="C181:D181"/>
  </mergeCells>
  <hyperlinks>
    <hyperlink ref="E28" r:id="rId1" xr:uid="{00000000-0004-0000-0600-000000000000}"/>
    <hyperlink ref="L208" r:id="rId2" xr:uid="{00000000-0004-0000-0600-000001000000}"/>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AQ102"/>
  <sheetViews>
    <sheetView showZeros="0" zoomScale="75" zoomScaleNormal="75" workbookViewId="0">
      <selection activeCell="F56" sqref="F56"/>
    </sheetView>
  </sheetViews>
  <sheetFormatPr baseColWidth="10" defaultRowHeight="21"/>
  <cols>
    <col min="1" max="1" width="4" style="182" customWidth="1"/>
    <col min="2" max="2" width="135.85546875" style="182" customWidth="1"/>
    <col min="3" max="4" width="24.5703125" style="182" customWidth="1"/>
    <col min="5" max="5" width="17.5703125" style="270" customWidth="1"/>
    <col min="6" max="7" width="16.5703125" style="182" customWidth="1"/>
    <col min="8" max="8" width="15.5703125" style="182" customWidth="1"/>
    <col min="9" max="9" width="4" style="182" customWidth="1"/>
    <col min="10" max="10" width="5.28515625" style="277" customWidth="1"/>
    <col min="11" max="11" width="104.5703125" style="182" customWidth="1"/>
    <col min="12" max="12" width="7.28515625" style="182" customWidth="1"/>
    <col min="13" max="13" width="9.85546875" style="182" customWidth="1"/>
    <col min="14" max="14" width="18.85546875" style="182" customWidth="1"/>
    <col min="15" max="15" width="11.42578125" style="182"/>
    <col min="16" max="16" width="14.7109375" style="182" customWidth="1"/>
    <col min="17" max="17" width="19.28515625" style="182" customWidth="1"/>
    <col min="18" max="18" width="53.85546875" style="182" customWidth="1"/>
    <col min="19" max="19" width="31.42578125" style="182" customWidth="1"/>
    <col min="20" max="21" width="22.5703125" style="182" customWidth="1"/>
    <col min="22" max="22" width="161.28515625" style="182" customWidth="1"/>
    <col min="23" max="23" width="9.85546875" style="182" customWidth="1"/>
    <col min="24" max="24" width="13.85546875" style="182" customWidth="1"/>
    <col min="25" max="26" width="14.85546875" style="182" customWidth="1"/>
    <col min="27" max="27" width="85" style="182" customWidth="1"/>
    <col min="28" max="28" width="12.85546875" style="182" customWidth="1"/>
    <col min="29" max="29" width="13.5703125" style="182" customWidth="1"/>
    <col min="30" max="30" width="17.28515625" style="182" customWidth="1"/>
    <col min="31" max="31" width="14.85546875" style="182" customWidth="1"/>
    <col min="32" max="32" width="75.85546875" style="182" customWidth="1"/>
    <col min="33" max="34" width="14.85546875" style="182" customWidth="1"/>
    <col min="35" max="35" width="15.28515625" style="182" customWidth="1"/>
    <col min="36" max="36" width="14.85546875" style="182" customWidth="1"/>
    <col min="37" max="37" width="42.42578125" style="182" customWidth="1"/>
    <col min="38" max="38" width="101.7109375" style="182" customWidth="1"/>
    <col min="39" max="39" width="8.85546875" style="182" customWidth="1"/>
    <col min="40" max="41" width="20.28515625" style="182" customWidth="1"/>
    <col min="42" max="42" width="11.42578125" style="182"/>
    <col min="43" max="43" width="15.42578125" style="182" customWidth="1"/>
    <col min="44" max="16384" width="11.42578125" style="182"/>
  </cols>
  <sheetData>
    <row r="1" spans="2:43" ht="21.75" thickBot="1">
      <c r="B1" s="180"/>
      <c r="C1" s="180"/>
      <c r="D1" s="180"/>
      <c r="E1" s="181"/>
      <c r="F1" s="180"/>
      <c r="G1" s="180"/>
      <c r="H1" s="180"/>
      <c r="I1" s="180"/>
    </row>
    <row r="2" spans="2:43" ht="21" customHeight="1">
      <c r="B2" s="1682" t="s">
        <v>808</v>
      </c>
      <c r="C2" s="1683"/>
      <c r="D2" s="1683"/>
      <c r="E2" s="1683"/>
      <c r="F2" s="1683"/>
      <c r="G2" s="1683"/>
      <c r="H2" s="1683"/>
      <c r="I2" s="1683"/>
      <c r="J2" s="1683"/>
      <c r="K2" s="1683"/>
      <c r="L2" s="1683"/>
      <c r="M2" s="1683"/>
      <c r="N2" s="1683"/>
      <c r="O2" s="1683"/>
      <c r="P2" s="1683"/>
      <c r="Q2" s="1683"/>
      <c r="R2" s="1683"/>
      <c r="S2" s="1683"/>
      <c r="T2" s="1684"/>
    </row>
    <row r="3" spans="2:43" ht="21.75" customHeight="1">
      <c r="B3" s="1685"/>
      <c r="C3" s="1686"/>
      <c r="D3" s="1686"/>
      <c r="E3" s="1686"/>
      <c r="F3" s="1686"/>
      <c r="G3" s="1686"/>
      <c r="H3" s="1686"/>
      <c r="I3" s="1686"/>
      <c r="J3" s="1686"/>
      <c r="K3" s="1686"/>
      <c r="L3" s="1686"/>
      <c r="M3" s="1686"/>
      <c r="N3" s="1686"/>
      <c r="O3" s="1686"/>
      <c r="P3" s="1686"/>
      <c r="Q3" s="1686"/>
      <c r="R3" s="1686"/>
      <c r="S3" s="1686"/>
      <c r="T3" s="1687"/>
    </row>
    <row r="4" spans="2:43" ht="21" customHeight="1">
      <c r="B4" s="1688" t="s">
        <v>809</v>
      </c>
      <c r="C4" s="1690" t="s">
        <v>810</v>
      </c>
      <c r="D4" s="1691"/>
      <c r="E4" s="1691"/>
      <c r="F4" s="1691"/>
      <c r="G4" s="1691"/>
      <c r="H4" s="1691"/>
      <c r="I4" s="1691"/>
      <c r="J4" s="278"/>
      <c r="K4" s="183"/>
      <c r="L4" s="183"/>
      <c r="M4" s="183"/>
      <c r="N4" s="183"/>
      <c r="O4" s="183"/>
      <c r="P4" s="183"/>
      <c r="Q4" s="183"/>
      <c r="R4" s="183"/>
      <c r="S4" s="183"/>
      <c r="T4" s="184"/>
    </row>
    <row r="5" spans="2:43" ht="21.75" customHeight="1" thickBot="1">
      <c r="B5" s="1688"/>
      <c r="C5" s="1690"/>
      <c r="D5" s="1691"/>
      <c r="E5" s="1691"/>
      <c r="F5" s="1691"/>
      <c r="G5" s="1691"/>
      <c r="H5" s="1691"/>
      <c r="I5" s="1691"/>
      <c r="J5" s="278"/>
      <c r="K5" s="183"/>
      <c r="L5" s="183"/>
      <c r="M5" s="183"/>
      <c r="N5" s="185" t="s">
        <v>811</v>
      </c>
      <c r="O5" s="183"/>
      <c r="P5" s="183"/>
      <c r="Q5" s="183"/>
      <c r="R5" s="183"/>
      <c r="S5" s="183"/>
      <c r="T5" s="184"/>
    </row>
    <row r="6" spans="2:43" ht="21" customHeight="1" thickBot="1">
      <c r="B6" s="1689"/>
      <c r="C6" s="186"/>
      <c r="D6" s="186"/>
      <c r="E6" s="1692" t="s">
        <v>812</v>
      </c>
      <c r="F6" s="1692"/>
      <c r="G6" s="1692"/>
      <c r="H6" s="1692"/>
      <c r="I6" s="1692"/>
      <c r="J6" s="278"/>
      <c r="K6" s="1693" t="s">
        <v>813</v>
      </c>
      <c r="L6" s="187"/>
      <c r="M6" s="183"/>
      <c r="N6" s="185" t="s">
        <v>814</v>
      </c>
      <c r="O6" s="183"/>
      <c r="P6" s="183"/>
      <c r="Q6" s="183"/>
      <c r="R6" s="183"/>
      <c r="S6" s="183"/>
      <c r="T6" s="184"/>
    </row>
    <row r="7" spans="2:43" ht="21.75" customHeight="1" thickBot="1">
      <c r="B7" s="1695" t="s">
        <v>815</v>
      </c>
      <c r="C7" s="188"/>
      <c r="D7" s="188"/>
      <c r="E7" s="1692"/>
      <c r="F7" s="1692"/>
      <c r="G7" s="1692"/>
      <c r="H7" s="1692"/>
      <c r="I7" s="1692"/>
      <c r="J7" s="278"/>
      <c r="K7" s="1694"/>
      <c r="L7" s="187"/>
      <c r="M7" s="183"/>
      <c r="N7" s="183"/>
      <c r="O7" s="183"/>
      <c r="P7" s="183"/>
      <c r="Q7" s="183"/>
      <c r="R7" s="183"/>
      <c r="S7" s="183"/>
      <c r="T7" s="184"/>
      <c r="V7" s="189" t="s">
        <v>816</v>
      </c>
      <c r="W7" s="189"/>
      <c r="X7" s="190"/>
    </row>
    <row r="8" spans="2:43" ht="21.75" customHeight="1" thickBot="1">
      <c r="B8" s="1695"/>
      <c r="C8" s="188"/>
      <c r="D8" s="188"/>
      <c r="E8" s="191">
        <v>1</v>
      </c>
      <c r="F8" s="191">
        <v>2</v>
      </c>
      <c r="G8" s="191">
        <v>3</v>
      </c>
      <c r="H8" s="188"/>
      <c r="I8" s="192"/>
      <c r="J8" s="278"/>
      <c r="K8" s="193"/>
      <c r="L8" s="187"/>
      <c r="M8" s="183"/>
      <c r="N8" s="183"/>
      <c r="O8" s="183"/>
      <c r="P8" s="183"/>
      <c r="Q8" s="183"/>
      <c r="R8" s="183"/>
      <c r="S8" s="183"/>
      <c r="T8" s="184"/>
    </row>
    <row r="9" spans="2:43" ht="34.5" thickBot="1">
      <c r="B9" s="194" t="str">
        <f>LEFT(ADDRESS(1,COLUMN(),4),LEN(ADDRESS(1,COLUMN(),4))-1)</f>
        <v>B</v>
      </c>
      <c r="C9" s="194" t="str">
        <f>LEFT(ADDRESS(1,COLUMN(),4),LEN(ADDRESS(1,COLUMN(),4))-1)</f>
        <v>C</v>
      </c>
      <c r="D9" s="194" t="str">
        <f>LEFT(ADDRESS(1,COLUMN(),4),LEN(ADDRESS(1,COLUMN(),4))-1)</f>
        <v>D</v>
      </c>
      <c r="E9" s="195" t="s">
        <v>817</v>
      </c>
      <c r="F9" s="195" t="s">
        <v>818</v>
      </c>
      <c r="G9" s="195" t="s">
        <v>819</v>
      </c>
      <c r="H9" s="196"/>
      <c r="I9" s="197"/>
      <c r="J9" s="278"/>
      <c r="K9" s="198" t="str">
        <f>LEFT(ADDRESS(1,COLUMN(),4),LEN(ADDRESS(1,COLUMN(),4))-1)</f>
        <v>K</v>
      </c>
      <c r="L9" s="194"/>
      <c r="M9" s="194" t="str">
        <f>LEFT(ADDRESS(1,COLUMN(),4),LEN(ADDRESS(1,COLUMN(),4))-1)</f>
        <v>M</v>
      </c>
      <c r="N9" s="199"/>
      <c r="O9" s="194" t="str">
        <f>LEFT(ADDRESS(1,COLUMN(),4),LEN(ADDRESS(1,COLUMN(),4))-1)</f>
        <v>O</v>
      </c>
      <c r="P9" s="199"/>
      <c r="Q9" s="194" t="str">
        <f>LEFT(ADDRESS(1,COLUMN(),4),LEN(ADDRESS(1,COLUMN(),4))-1)</f>
        <v>Q</v>
      </c>
      <c r="R9" s="194" t="str">
        <f>LEFT(ADDRESS(1,COLUMN(),4),LEN(ADDRESS(1,COLUMN(),4))-1)</f>
        <v>R</v>
      </c>
      <c r="S9" s="183"/>
      <c r="T9" s="200" t="str">
        <f>LEFT(ADDRESS(1,COLUMN(),4),LEN(ADDRESS(1,COLUMN(),4))-1)</f>
        <v>T</v>
      </c>
      <c r="V9" s="194" t="str">
        <f>LEFT(ADDRESS(1,COLUMN(),4),LEN(ADDRESS(1,COLUMN(),4))-1)</f>
        <v>V</v>
      </c>
      <c r="W9" s="194" t="str">
        <f>LEFT(ADDRESS(1,COLUMN(),4),LEN(ADDRESS(1,COLUMN(),4))-1)</f>
        <v>W</v>
      </c>
      <c r="AA9" s="194" t="str">
        <f>LEFT(ADDRESS(1,COLUMN(),4),LEN(ADDRESS(1,COLUMN(),4))-1)</f>
        <v>AA</v>
      </c>
      <c r="AB9" s="194" t="str">
        <f>LEFT(ADDRESS(1,COLUMN(),4),LEN(ADDRESS(1,COLUMN(),4))-1)</f>
        <v>AB</v>
      </c>
      <c r="AF9" s="194" t="str">
        <f>LEFT(ADDRESS(1,COLUMN(),4),LEN(ADDRESS(1,COLUMN(),4))-1)</f>
        <v>AF</v>
      </c>
      <c r="AG9" s="194" t="str">
        <f>LEFT(ADDRESS(1,COLUMN(),4),LEN(ADDRESS(1,COLUMN(),4))-1)</f>
        <v>AG</v>
      </c>
      <c r="AL9" s="194" t="str">
        <f>LEFT(ADDRESS(1,COLUMN(),4),LEN(ADDRESS(1,COLUMN(),4))-1)</f>
        <v>AL</v>
      </c>
      <c r="AM9" s="194" t="str">
        <f>LEFT(ADDRESS(1,COLUMN(),4),LEN(ADDRESS(1,COLUMN(),4))-1)</f>
        <v>AM</v>
      </c>
    </row>
    <row r="10" spans="2:43" ht="30" customHeight="1">
      <c r="B10" s="201" t="s">
        <v>820</v>
      </c>
      <c r="C10" s="1718" t="s">
        <v>821</v>
      </c>
      <c r="D10" s="1719"/>
      <c r="E10" s="202" t="s">
        <v>822</v>
      </c>
      <c r="F10" s="275" t="s">
        <v>823</v>
      </c>
      <c r="G10" s="275" t="s">
        <v>824</v>
      </c>
      <c r="H10" s="1720" t="s">
        <v>825</v>
      </c>
      <c r="I10" s="203"/>
      <c r="J10" s="278"/>
      <c r="K10" s="1722" t="s">
        <v>826</v>
      </c>
      <c r="L10" s="204"/>
      <c r="M10" s="205"/>
      <c r="N10" s="205"/>
      <c r="O10" s="1723" t="s">
        <v>827</v>
      </c>
      <c r="P10" s="1723"/>
      <c r="Q10" s="1724" t="s">
        <v>828</v>
      </c>
      <c r="R10" s="1726" t="s">
        <v>829</v>
      </c>
      <c r="S10" s="1726"/>
      <c r="T10" s="1727"/>
      <c r="V10" s="1696" t="s">
        <v>830</v>
      </c>
      <c r="W10" s="1697"/>
      <c r="X10" s="1697"/>
      <c r="Y10" s="1698"/>
      <c r="AA10" s="1699" t="s">
        <v>831</v>
      </c>
      <c r="AB10" s="1700"/>
      <c r="AC10" s="1700"/>
      <c r="AD10" s="1701"/>
      <c r="AF10" s="1703" t="s">
        <v>832</v>
      </c>
      <c r="AG10" s="1704"/>
      <c r="AH10" s="1704"/>
      <c r="AI10" s="1705"/>
      <c r="AK10" s="1706" t="s">
        <v>833</v>
      </c>
      <c r="AL10" s="1707"/>
      <c r="AM10" s="1707"/>
      <c r="AN10" s="1707"/>
      <c r="AO10" s="1707"/>
      <c r="AP10" s="206"/>
      <c r="AQ10" s="206"/>
    </row>
    <row r="11" spans="2:43" ht="27.75" customHeight="1">
      <c r="B11" s="207" t="s">
        <v>834</v>
      </c>
      <c r="C11" s="1708" t="s">
        <v>835</v>
      </c>
      <c r="D11" s="1710" t="s">
        <v>836</v>
      </c>
      <c r="E11" s="208"/>
      <c r="F11" s="276"/>
      <c r="G11" s="276"/>
      <c r="H11" s="1721"/>
      <c r="I11" s="209"/>
      <c r="J11" s="278"/>
      <c r="K11" s="1722"/>
      <c r="L11" s="204"/>
      <c r="M11" s="205"/>
      <c r="N11" s="205"/>
      <c r="O11" s="1723"/>
      <c r="P11" s="1723"/>
      <c r="Q11" s="1725"/>
      <c r="R11" s="1726"/>
      <c r="S11" s="1726"/>
      <c r="T11" s="1727"/>
      <c r="V11" s="1696"/>
      <c r="W11" s="1697"/>
      <c r="X11" s="1697"/>
      <c r="Y11" s="1698"/>
      <c r="AA11" s="1702"/>
      <c r="AB11" s="1700"/>
      <c r="AC11" s="1700"/>
      <c r="AD11" s="1701"/>
      <c r="AF11" s="1703"/>
      <c r="AG11" s="1704"/>
      <c r="AH11" s="1704"/>
      <c r="AI11" s="1705"/>
      <c r="AK11" s="1706"/>
      <c r="AL11" s="1707"/>
      <c r="AM11" s="1707"/>
      <c r="AN11" s="1707"/>
      <c r="AO11" s="1707"/>
      <c r="AP11" s="206"/>
      <c r="AQ11" s="206"/>
    </row>
    <row r="12" spans="2:43" ht="49.5" customHeight="1">
      <c r="B12" s="210" t="s">
        <v>837</v>
      </c>
      <c r="C12" s="1708"/>
      <c r="D12" s="1710"/>
      <c r="E12" s="211" t="s">
        <v>965</v>
      </c>
      <c r="F12" s="212" t="s">
        <v>966</v>
      </c>
      <c r="G12" s="213" t="s">
        <v>967</v>
      </c>
      <c r="H12" s="214" t="s">
        <v>838</v>
      </c>
      <c r="I12" s="215"/>
      <c r="J12" s="278"/>
      <c r="K12" s="1722"/>
      <c r="L12" s="204"/>
      <c r="M12" s="205"/>
      <c r="N12" s="205"/>
      <c r="O12" s="1723"/>
      <c r="P12" s="1723"/>
      <c r="Q12" s="1725"/>
      <c r="R12" s="1726"/>
      <c r="S12" s="1726"/>
      <c r="T12" s="1727"/>
      <c r="V12" s="1696"/>
      <c r="W12" s="1697"/>
      <c r="X12" s="1697"/>
      <c r="Y12" s="1698"/>
      <c r="AA12" s="1702"/>
      <c r="AB12" s="1700"/>
      <c r="AC12" s="1700"/>
      <c r="AD12" s="1701"/>
      <c r="AF12" s="1703"/>
      <c r="AG12" s="1704"/>
      <c r="AH12" s="1704"/>
      <c r="AI12" s="1705"/>
      <c r="AK12" s="1706"/>
      <c r="AL12" s="1707"/>
      <c r="AM12" s="1707"/>
      <c r="AN12" s="1707"/>
      <c r="AO12" s="1707"/>
      <c r="AP12" s="206"/>
      <c r="AQ12" s="206"/>
    </row>
    <row r="13" spans="2:43" ht="64.5" customHeight="1">
      <c r="B13" s="216" t="s">
        <v>839</v>
      </c>
      <c r="C13" s="1709"/>
      <c r="D13" s="1711"/>
      <c r="E13" s="1712" t="s">
        <v>840</v>
      </c>
      <c r="F13" s="1713"/>
      <c r="G13" s="1713"/>
      <c r="H13" s="1713"/>
      <c r="I13" s="1714"/>
      <c r="J13" s="278"/>
      <c r="K13" s="217" t="s">
        <v>841</v>
      </c>
      <c r="L13" s="218"/>
      <c r="M13" s="1715" t="s">
        <v>842</v>
      </c>
      <c r="N13" s="1716"/>
      <c r="O13" s="1723"/>
      <c r="P13" s="1723"/>
      <c r="Q13" s="1725"/>
      <c r="R13" s="1717" t="s">
        <v>843</v>
      </c>
      <c r="S13" s="1717"/>
      <c r="T13" s="219"/>
      <c r="V13" s="220" t="s">
        <v>844</v>
      </c>
      <c r="W13" s="221"/>
      <c r="X13" s="222" t="s">
        <v>845</v>
      </c>
      <c r="Y13" s="223" t="str">
        <f>V9</f>
        <v>V</v>
      </c>
      <c r="AA13" s="224"/>
      <c r="AB13" s="225"/>
      <c r="AC13" s="222" t="s">
        <v>845</v>
      </c>
      <c r="AD13" s="223" t="str">
        <f>AA9</f>
        <v>AA</v>
      </c>
      <c r="AF13" s="224"/>
      <c r="AG13" s="225"/>
      <c r="AH13" s="222" t="s">
        <v>845</v>
      </c>
      <c r="AI13" s="223" t="str">
        <f>AF9</f>
        <v>AF</v>
      </c>
      <c r="AK13" s="226" t="s">
        <v>846</v>
      </c>
      <c r="AL13" s="274" t="s">
        <v>847</v>
      </c>
      <c r="AM13" s="274"/>
      <c r="AN13" s="222" t="s">
        <v>845</v>
      </c>
      <c r="AO13" s="227" t="str">
        <f>AL9</f>
        <v>AL</v>
      </c>
      <c r="AP13" s="1729" t="s">
        <v>848</v>
      </c>
      <c r="AQ13" s="1729"/>
    </row>
    <row r="14" spans="2:43" ht="26.25">
      <c r="B14" s="228" t="str">
        <f>IF(K14="","",UPPER(LEFT(H14,1))&amp;RIGHT(H14,LEN(H14)-1))</f>
        <v>Exemple équeuter, laver, cuire 100 Gr de haricots à l'anglaise les égoutter</v>
      </c>
      <c r="C14" s="229" t="s">
        <v>849</v>
      </c>
      <c r="D14" s="230" t="s">
        <v>850</v>
      </c>
      <c r="E14" s="231" t="str">
        <f>SUBSTITUTE(K14,E9,"")</f>
        <v>exemple /  équeuter, laver,      cuire 300g de haricots   ...  à l'anglaise les égoutter</v>
      </c>
      <c r="F14" s="232" t="str">
        <f>SUBSTITUTE(E14,F9,"")</f>
        <v>exemple /  équeuter, laver,      cuire 300g de haricots     à l'anglaise les égoutter</v>
      </c>
      <c r="G14" s="232" t="str">
        <f>SUBSTITUTE(F14,G9,"")</f>
        <v>exemple   équeuter, laver,      cuire 300g de haricots     à l'anglaise les égoutter</v>
      </c>
      <c r="H14" s="233" t="str">
        <f t="shared" ref="H14:H36" si="0">TRIM(I14)</f>
        <v>exemple équeuter, laver, cuire 100 Gr de haricots à l'anglaise les égoutter</v>
      </c>
      <c r="I14" s="234" t="str">
        <f t="shared" ref="I14:I36" si="1">SUBSTITUTE(G14,C14,D14)</f>
        <v>exemple   équeuter, laver,      cuire 100 Gr de haricots     à l'anglaise les égoutter</v>
      </c>
      <c r="J14" s="278" t="s">
        <v>2</v>
      </c>
      <c r="K14" s="235" t="s">
        <v>851</v>
      </c>
      <c r="L14" s="236"/>
      <c r="M14" s="237">
        <f>LEN(K14)</f>
        <v>89</v>
      </c>
      <c r="N14" s="238" t="str">
        <f>IF(ISBLANK(K14),"","Caractères")</f>
        <v>Caractères</v>
      </c>
      <c r="O14" s="239">
        <f t="shared" ref="O14:O36" si="2">LEN(B14)</f>
        <v>75</v>
      </c>
      <c r="P14" s="240" t="str">
        <f>IF(ISBLANK(K14),"","Caractères")</f>
        <v>Caractères</v>
      </c>
      <c r="Q14" s="241">
        <v>50</v>
      </c>
      <c r="R14" s="242" t="str">
        <f>IF(ISBLANK(K14),"",IF(O14&gt;Q14,(O14-Q14&amp;" caractères de trop."),"Ok moins de "&amp;Q14))</f>
        <v>25 caractères de trop.</v>
      </c>
      <c r="S14" s="243" t="str">
        <f>IF(ISBLANK(K14),"",IF(O14=Q14,"Ok",IF(O14&lt;Q14,"Ok","répartissez votre texte sur")))</f>
        <v>répartissez votre texte sur</v>
      </c>
      <c r="T14" s="244">
        <f>IF(ISBLANK(K14),"",IF(O14&gt;Q14,INT(O14/Q14+1),"OK "))</f>
        <v>2</v>
      </c>
      <c r="V14" s="245" t="str">
        <f t="shared" ref="V14:V36" si="3">IF(ISBLANK(K14),"",MID(B14,1,W14-LEN(RIGHT(MID(B14,1,W14),LEN(MID(B14,1,W14))-SEARCH("§",SUBSTITUTE(B14," ","§",LEN(MID(B14,1,W14))-LEN(SUBSTITUTE(MID(B14,1,W14)," ",""))))))))</f>
        <v xml:space="preserve">Exemple équeuter, laver, cuire 100 Gr de haricots </v>
      </c>
      <c r="W14" s="246">
        <v>50</v>
      </c>
      <c r="X14" s="247">
        <f>LEN(V14)</f>
        <v>50</v>
      </c>
      <c r="Y14" s="248" t="str">
        <f>IF(ISBLANK(K14),"","Caractères")</f>
        <v>Caractères</v>
      </c>
      <c r="AA14" s="245" t="str" cm="1">
        <f t="array" aca="1" ref="AA14" ca="1">IF(ISBLANK(K14),"",LEFT(B14,MAX(IF(ISERROR(SEARCH(" ",LEFT(B14,AB14),ROW(OFFSET(INDIRECT("v14"),,,LEN(B14))))),0,SEARCH(" ",LEFT(B14,AB14),ROW(OFFSET(INDIRECT("v14"),,,LEN(B14))))))))</f>
        <v xml:space="preserve">Exemple équeuter, laver, cuire 100 Gr de haricots </v>
      </c>
      <c r="AB14" s="246">
        <v>50</v>
      </c>
      <c r="AC14" s="247">
        <f ca="1">LEN(AA14)</f>
        <v>50</v>
      </c>
      <c r="AD14" s="248" t="str">
        <f>IF(ISBLANK(K14),"","Caractères")</f>
        <v>Caractères</v>
      </c>
      <c r="AF14" s="245" t="str" cm="1">
        <f t="array" aca="1" ref="AF14" ca="1">IF(ISBLANK(K14),"",LEFT(B14,MIN(AG14,SUMPRODUCT(MAX((MID(B14,ROW(INDIRECT("1:"&amp;AG14)),1)=" ")*(ROW(INDIRECT("1:"&amp;AG14))))))))</f>
        <v xml:space="preserve">Exemple équeuter, laver, cuire 100 Gr de haricots </v>
      </c>
      <c r="AG14" s="249">
        <v>50</v>
      </c>
      <c r="AH14" s="247">
        <f ca="1">LEN(AF14)</f>
        <v>50</v>
      </c>
      <c r="AI14" s="248" t="str">
        <f>IF(ISBLANK(K14),"","Caractères")</f>
        <v>Caractères</v>
      </c>
      <c r="AK14" s="250" t="s">
        <v>852</v>
      </c>
      <c r="AL14" s="180" t="str">
        <f>"-"&amp;LEFT(B14,AM14)</f>
        <v xml:space="preserve">-Exemple équeuter, laver, cuire 100 Gr de haricots </v>
      </c>
      <c r="AM14" s="249">
        <v>50</v>
      </c>
      <c r="AN14" s="247">
        <f>LEN(AL14)</f>
        <v>51</v>
      </c>
      <c r="AO14" s="251" t="str">
        <f t="shared" ref="AO14:AO20" si="4">IF(ISBLANK(K14),"","Caractères")</f>
        <v>Caractères</v>
      </c>
      <c r="AP14" s="252">
        <f>LEN(K14)</f>
        <v>89</v>
      </c>
      <c r="AQ14" s="248" t="str">
        <f>IF(ISBLANK(K14),"","Caractères")</f>
        <v>Caractères</v>
      </c>
    </row>
    <row r="15" spans="2:43" ht="26.25">
      <c r="B15" s="228" t="str">
        <f t="shared" ref="B15:B36" si="5">IF(H15="","",UPPER(LEFT(H15,1))&amp;RIGHT(H15,LEN(H15)-1))</f>
        <v/>
      </c>
      <c r="C15" s="229"/>
      <c r="D15" s="230"/>
      <c r="E15" s="231" t="str">
        <f>SUBSTITUTE(K15,E9,"")</f>
        <v/>
      </c>
      <c r="F15" s="232" t="str">
        <f>SUBSTITUTE(E15,F9,"")</f>
        <v/>
      </c>
      <c r="G15" s="232" t="str">
        <f>SUBSTITUTE(F15,G9,"")</f>
        <v/>
      </c>
      <c r="H15" s="233" t="str">
        <f t="shared" si="0"/>
        <v/>
      </c>
      <c r="I15" s="234" t="str">
        <f t="shared" si="1"/>
        <v/>
      </c>
      <c r="J15" s="278" t="s">
        <v>2</v>
      </c>
      <c r="K15" s="235"/>
      <c r="L15" s="236"/>
      <c r="M15" s="237">
        <f t="shared" ref="M15" si="6">LEN(K15)</f>
        <v>0</v>
      </c>
      <c r="N15" s="238" t="str">
        <f t="shared" ref="N15:N36" si="7">IF(ISBLANK(K15),"","Caractères")</f>
        <v/>
      </c>
      <c r="O15" s="239">
        <f t="shared" si="2"/>
        <v>0</v>
      </c>
      <c r="P15" s="240" t="str">
        <f>IF(ISBLANK(K15),"","Caractères")</f>
        <v/>
      </c>
      <c r="Q15" s="241"/>
      <c r="R15" s="242" t="str">
        <f>IF(ISBLANK(K15),"",IF(O15&gt;Q15,(O15-Q15&amp;" caractères de trop."),"Ok moins de "&amp;Q15))</f>
        <v/>
      </c>
      <c r="S15" s="243" t="str">
        <f>IF(ISBLANK(K15),"",IF(O15=Q15,"Ok",IF(O15&lt;Q15,"Ok","répartissez votre texte sur")))</f>
        <v/>
      </c>
      <c r="T15" s="244" t="str">
        <f>IF(ISBLANK(K15),"",IF(O15&gt;Q15,INT(O15/Q15+1),"OK "))</f>
        <v/>
      </c>
      <c r="V15" s="245" t="str">
        <f t="shared" si="3"/>
        <v/>
      </c>
      <c r="W15" s="249">
        <v>50</v>
      </c>
      <c r="X15" s="247">
        <f t="shared" ref="X15:X36" si="8">LEN(V15)</f>
        <v>0</v>
      </c>
      <c r="Y15" s="248" t="str">
        <f t="shared" ref="Y15:Y36" si="9">IF(ISBLANK(K15),"","Caractères")</f>
        <v/>
      </c>
      <c r="AA15" s="245" t="str" cm="1">
        <f t="array" aca="1" ref="AA15" ca="1">IF(ISBLANK(K15),"",LEFT(B15,MAX(IF(ISERROR(SEARCH(" ",LEFT(B15,AB15),ROW(OFFSET(INDIRECT("v14"),,,LEN(B15))))),0,SEARCH(" ",LEFT(B15,AB15),ROW(OFFSET(INDIRECT("v14"),,,LEN(B15))))))))</f>
        <v/>
      </c>
      <c r="AB15" s="249">
        <v>50</v>
      </c>
      <c r="AC15" s="247">
        <f t="shared" ref="AC15:AC36" ca="1" si="10">LEN(AA15)</f>
        <v>0</v>
      </c>
      <c r="AD15" s="248" t="str">
        <f t="shared" ref="AD15:AD36" si="11">IF(ISBLANK(K15),"","Caractères")</f>
        <v/>
      </c>
      <c r="AF15" s="245" t="str" cm="1">
        <f t="array" aca="1" ref="AF15" ca="1">IF(ISBLANK(K15),"",LEFT(B15,MIN(AG15,SUMPRODUCT(MAX((MID(B15,ROW(INDIRECT("1:"&amp;AG15)),1)=" ")*(ROW(INDIRECT("1:"&amp;AG15))))))))</f>
        <v/>
      </c>
      <c r="AG15" s="249">
        <v>19</v>
      </c>
      <c r="AH15" s="247">
        <f t="shared" ref="AH15:AH36" ca="1" si="12">LEN(AF15)</f>
        <v>0</v>
      </c>
      <c r="AI15" s="248" t="str">
        <f t="shared" ref="AI15:AI36" si="13">IF(ISBLANK(K15),"","Caractères")</f>
        <v/>
      </c>
      <c r="AK15" s="253"/>
      <c r="AL15" s="55"/>
      <c r="AM15" s="249"/>
      <c r="AN15" s="247">
        <f t="shared" ref="AN15:AN20" si="14">LEN(AL15)</f>
        <v>0</v>
      </c>
      <c r="AO15" s="251" t="str">
        <f t="shared" si="4"/>
        <v/>
      </c>
      <c r="AP15" s="252">
        <f>LEN(K15)</f>
        <v>0</v>
      </c>
      <c r="AQ15" s="248" t="str">
        <f>IF(ISBLANK(K15),"","Caractères")</f>
        <v/>
      </c>
    </row>
    <row r="16" spans="2:43" ht="26.25">
      <c r="B16" s="228" t="str">
        <f t="shared" si="5"/>
        <v>Laver, parer les aubergines, les couper en 2 et en six dans la longueur</v>
      </c>
      <c r="C16" s="229" t="s">
        <v>853</v>
      </c>
      <c r="D16" s="230" t="s">
        <v>854</v>
      </c>
      <c r="E16" s="231" t="str">
        <f>SUBSTITUTE(K16,E9,"")</f>
        <v>... laver, parer les aubergines,    les couper en quatre dans la longueur /</v>
      </c>
      <c r="F16" s="232" t="str">
        <f>SUBSTITUTE(E16,F9,"")</f>
        <v xml:space="preserve"> laver, parer les aubergines,    les couper en quatre dans la longueur /</v>
      </c>
      <c r="G16" s="232" t="str">
        <f>SUBSTITUTE(F16,G9,"")</f>
        <v xml:space="preserve"> laver, parer les aubergines,    les couper en quatre dans la longueur </v>
      </c>
      <c r="H16" s="233" t="str">
        <f t="shared" si="0"/>
        <v>laver, parer les aubergines, les couper en 2 et en six dans la longueur</v>
      </c>
      <c r="I16" s="234" t="str">
        <f t="shared" si="1"/>
        <v xml:space="preserve"> laver, parer les aubergines,    les couper en 2 et en six dans la longueur </v>
      </c>
      <c r="J16" s="278" t="s">
        <v>2</v>
      </c>
      <c r="K16" s="235" t="s">
        <v>855</v>
      </c>
      <c r="L16" s="236"/>
      <c r="M16" s="237">
        <f>LEN(K16)</f>
        <v>75</v>
      </c>
      <c r="N16" s="238" t="str">
        <f t="shared" si="7"/>
        <v>Caractères</v>
      </c>
      <c r="O16" s="239">
        <f t="shared" si="2"/>
        <v>71</v>
      </c>
      <c r="P16" s="240" t="str">
        <f t="shared" ref="P16:P36" si="15">IF(ISBLANK(K16),"","Caractères")</f>
        <v>Caractères</v>
      </c>
      <c r="Q16" s="241">
        <v>40</v>
      </c>
      <c r="R16" s="242" t="str">
        <f t="shared" ref="R16:R36" si="16">IF(ISBLANK(K16),"",IF(O16&gt;Q16,(O16-Q16&amp;" caractères de trop."),"Ok moins de "&amp;Q16))</f>
        <v>31 caractères de trop.</v>
      </c>
      <c r="S16" s="243" t="str">
        <f t="shared" ref="S16:S36" si="17">IF(ISBLANK(K16),"",IF(O16=Q16,"Ok",IF(O16&lt;Q16,"Ok","répartissez votre texte sur")))</f>
        <v>répartissez votre texte sur</v>
      </c>
      <c r="T16" s="244">
        <f t="shared" ref="T16:T36" si="18">IF(ISBLANK(K16),"",IF(O16&gt;Q16,INT(O16/Q16+1),"OK "))</f>
        <v>2</v>
      </c>
      <c r="V16" s="245" t="str">
        <f t="shared" si="3"/>
        <v xml:space="preserve">Laver, parer les aubergines, les couper en 2 et </v>
      </c>
      <c r="W16" s="249">
        <v>50</v>
      </c>
      <c r="X16" s="247">
        <f t="shared" si="8"/>
        <v>48</v>
      </c>
      <c r="Y16" s="248" t="str">
        <f t="shared" si="9"/>
        <v>Caractères</v>
      </c>
      <c r="AA16" s="245" t="str" cm="1">
        <f t="array" aca="1" ref="AA16" ca="1">IF(ISBLANK(K16),"",LEFT(B16,MAX(IF(ISERROR(SEARCH(" ",LEFT(B16,AB16),ROW(OFFSET(INDIRECT("v14"),,,LEN(B16))))),0,SEARCH(" ",LEFT(B16,AB16),ROW(OFFSET(INDIRECT("v14"),,,LEN(B16))))))))</f>
        <v xml:space="preserve">Laver, parer les aubergines, les couper en 2 et </v>
      </c>
      <c r="AB16" s="249">
        <v>50</v>
      </c>
      <c r="AC16" s="247">
        <f t="shared" ca="1" si="10"/>
        <v>48</v>
      </c>
      <c r="AD16" s="248" t="str">
        <f t="shared" si="11"/>
        <v>Caractères</v>
      </c>
      <c r="AF16" s="245" t="str" cm="1">
        <f t="array" aca="1" ref="AF16" ca="1">IF(ISBLANK(K16),"",LEFT(B16,MIN(AG16,SUMPRODUCT(MAX((MID(B16,ROW(INDIRECT("1:"&amp;AG16)),1)=" ")*(ROW(INDIRECT("1:"&amp;AG16))))))))</f>
        <v xml:space="preserve">Laver, parer les </v>
      </c>
      <c r="AG16" s="249">
        <v>20</v>
      </c>
      <c r="AH16" s="247">
        <f t="shared" ca="1" si="12"/>
        <v>17</v>
      </c>
      <c r="AI16" s="248" t="str">
        <f t="shared" si="13"/>
        <v>Caractères</v>
      </c>
      <c r="AK16" s="250" t="s">
        <v>856</v>
      </c>
      <c r="AL16" s="180" t="str">
        <f>"-"&amp;MID(B16,17,15)</f>
        <v>- aubergines, le</v>
      </c>
      <c r="AM16" s="249"/>
      <c r="AN16" s="247">
        <f t="shared" si="14"/>
        <v>16</v>
      </c>
      <c r="AO16" s="251" t="str">
        <f t="shared" si="4"/>
        <v>Caractères</v>
      </c>
      <c r="AP16" s="252">
        <f>LEN(K16)</f>
        <v>75</v>
      </c>
      <c r="AQ16" s="248" t="str">
        <f>IF(ISBLANK(K16),"","Caractères")</f>
        <v>Caractères</v>
      </c>
    </row>
    <row r="17" spans="2:43" ht="26.25">
      <c r="B17" s="228" t="str">
        <f t="shared" si="5"/>
        <v/>
      </c>
      <c r="C17" s="229"/>
      <c r="D17" s="230"/>
      <c r="E17" s="231" t="str">
        <f>SUBSTITUTE(K17,E9,"")</f>
        <v/>
      </c>
      <c r="F17" s="232" t="str">
        <f>SUBSTITUTE(E17,F9,"")</f>
        <v/>
      </c>
      <c r="G17" s="232" t="str">
        <f>SUBSTITUTE(F17,G9,"")</f>
        <v/>
      </c>
      <c r="H17" s="233" t="str">
        <f t="shared" si="0"/>
        <v/>
      </c>
      <c r="I17" s="234" t="str">
        <f t="shared" si="1"/>
        <v/>
      </c>
      <c r="J17" s="278" t="s">
        <v>2</v>
      </c>
      <c r="K17" s="235"/>
      <c r="L17" s="236"/>
      <c r="M17" s="237">
        <f t="shared" ref="M17:M36" si="19">LEN(K17)</f>
        <v>0</v>
      </c>
      <c r="N17" s="238" t="str">
        <f t="shared" si="7"/>
        <v/>
      </c>
      <c r="O17" s="239">
        <f t="shared" si="2"/>
        <v>0</v>
      </c>
      <c r="P17" s="240" t="str">
        <f t="shared" si="15"/>
        <v/>
      </c>
      <c r="Q17" s="241"/>
      <c r="R17" s="242" t="str">
        <f t="shared" si="16"/>
        <v/>
      </c>
      <c r="S17" s="243" t="str">
        <f t="shared" si="17"/>
        <v/>
      </c>
      <c r="T17" s="244" t="str">
        <f t="shared" si="18"/>
        <v/>
      </c>
      <c r="V17" s="245" t="str">
        <f t="shared" si="3"/>
        <v/>
      </c>
      <c r="W17" s="249">
        <v>50</v>
      </c>
      <c r="X17" s="247">
        <f t="shared" si="8"/>
        <v>0</v>
      </c>
      <c r="Y17" s="248" t="str">
        <f t="shared" si="9"/>
        <v/>
      </c>
      <c r="AA17" s="245" t="str" cm="1">
        <f t="array" aca="1" ref="AA17" ca="1">IF(ISBLANK(K17),"",LEFT(B17,MAX(IF(ISERROR(SEARCH(" ",LEFT(B17,AB17),ROW(OFFSET(INDIRECT("v14"),,,LEN(B17))))),0,SEARCH(" ",LEFT(B17,AB17),ROW(OFFSET(INDIRECT("v14"),,,LEN(B17))))))))</f>
        <v/>
      </c>
      <c r="AB17" s="249">
        <v>50</v>
      </c>
      <c r="AC17" s="247">
        <f t="shared" ca="1" si="10"/>
        <v>0</v>
      </c>
      <c r="AD17" s="248" t="str">
        <f t="shared" si="11"/>
        <v/>
      </c>
      <c r="AF17" s="245" t="str" cm="1">
        <f t="array" aca="1" ref="AF17" ca="1">IF(ISBLANK(K17),"",LEFT(B17,MIN(AG17,SUMPRODUCT(MAX((MID(B17,ROW(INDIRECT("1:"&amp;AG17)),1)=" ")*(ROW(INDIRECT("1:"&amp;AG17))))))))</f>
        <v/>
      </c>
      <c r="AG17" s="249">
        <v>21</v>
      </c>
      <c r="AH17" s="247">
        <f t="shared" ca="1" si="12"/>
        <v>0</v>
      </c>
      <c r="AI17" s="248" t="str">
        <f t="shared" si="13"/>
        <v/>
      </c>
      <c r="AK17" s="253"/>
      <c r="AM17" s="249"/>
      <c r="AN17" s="247">
        <f t="shared" si="14"/>
        <v>0</v>
      </c>
      <c r="AO17" s="251" t="str">
        <f t="shared" si="4"/>
        <v/>
      </c>
      <c r="AP17" s="252">
        <f>LEN(K17)</f>
        <v>0</v>
      </c>
      <c r="AQ17" s="248" t="str">
        <f>IF(ISBLANK(K17),"","Caractères")</f>
        <v/>
      </c>
    </row>
    <row r="18" spans="2:43" ht="26.25">
      <c r="B18" s="228" t="str">
        <f t="shared" si="5"/>
        <v>Cuire les fèves à l'anglaise les égoutter EXEMPLE équeuter, laver, cuire les fèves à l'anglaise les égoutter EXEMPLE équeuter, laver, cuire les fèves à l'anglaise les égoutterEXEMPLE équeuter, laver, cuire les fèves à l'anglaise les égoutter</v>
      </c>
      <c r="C18" s="229" t="s">
        <v>857</v>
      </c>
      <c r="D18" s="230" t="s">
        <v>858</v>
      </c>
      <c r="E18" s="231" t="str">
        <f>SUBSTITUTE(K18,E9,"")</f>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232" t="str">
        <f>SUBSTITUTE(E18,F9,"")</f>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232" t="str">
        <f>SUBSTITUTE(F18,G9,"")</f>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233" t="str">
        <f t="shared" si="0"/>
        <v>cuire les fèves à l'anglaise les égoutter EXEMPLE équeuter, laver, cuire les fèves à l'anglaise les égoutter EXEMPLE équeuter, laver, cuire les fèves à l'anglaise les égoutterEXEMPLE équeuter, laver, cuire les fèves à l'anglaise les égoutter</v>
      </c>
      <c r="I18" s="234" t="str">
        <f t="shared" si="1"/>
        <v xml:space="preserve">      cuire les fèves     à l'anglaise les égoutter EXEMPLE   équeuter, laver,      cuire les fèves     à l'anglaise les égoutter EXEMPLE   équeuter, laver,                    cuire les fèves     à l'anglaise les égoutterEXEMPLE   équeuter, laver,      cuire les fèves     à l'anglaise les égoutter</v>
      </c>
      <c r="J18" s="278" t="s">
        <v>2</v>
      </c>
      <c r="K18" s="235" t="s">
        <v>859</v>
      </c>
      <c r="L18" s="236"/>
      <c r="M18" s="237">
        <f t="shared" si="19"/>
        <v>328</v>
      </c>
      <c r="N18" s="238" t="str">
        <f t="shared" si="7"/>
        <v>Caractères</v>
      </c>
      <c r="O18" s="239">
        <f t="shared" si="2"/>
        <v>241</v>
      </c>
      <c r="P18" s="240" t="str">
        <f t="shared" si="15"/>
        <v>Caractères</v>
      </c>
      <c r="Q18" s="241">
        <v>113</v>
      </c>
      <c r="R18" s="242" t="str">
        <f t="shared" si="16"/>
        <v>128 caractères de trop.</v>
      </c>
      <c r="S18" s="243" t="str">
        <f t="shared" si="17"/>
        <v>répartissez votre texte sur</v>
      </c>
      <c r="T18" s="244">
        <f t="shared" si="18"/>
        <v>3</v>
      </c>
      <c r="V18" s="245" t="str">
        <f t="shared" si="3"/>
        <v xml:space="preserve">Cuire les fèves à l'anglaise les égoutter EXEMPLE </v>
      </c>
      <c r="W18" s="249">
        <v>50</v>
      </c>
      <c r="X18" s="247">
        <f t="shared" si="8"/>
        <v>50</v>
      </c>
      <c r="Y18" s="248" t="str">
        <f t="shared" si="9"/>
        <v>Caractères</v>
      </c>
      <c r="AA18" s="245" t="str" cm="1">
        <f t="array" aca="1" ref="AA18" ca="1">IF(ISBLANK(K18),"",LEFT(B18,MAX(IF(ISERROR(SEARCH(" ",LEFT(B18,AB18),ROW(OFFSET(INDIRECT("v14"),,,LEN(B18))))),0,SEARCH(" ",LEFT(B18,AB18),ROW(OFFSET(INDIRECT("v14"),,,LEN(B18))))))))</f>
        <v xml:space="preserve">Cuire les fèves à l'anglaise les égoutter EXEMPLE </v>
      </c>
      <c r="AB18" s="249">
        <v>50</v>
      </c>
      <c r="AC18" s="247">
        <f t="shared" ca="1" si="10"/>
        <v>50</v>
      </c>
      <c r="AD18" s="248" t="str">
        <f t="shared" si="11"/>
        <v>Caractères</v>
      </c>
      <c r="AF18" s="245" t="str" cm="1">
        <f t="array" aca="1" ref="AF18" ca="1">IF(ISBLANK(K18),"",LEFT(B18,MIN(AG18,SUMPRODUCT(MAX((MID(B18,ROW(INDIRECT("1:"&amp;AG18)),1)=" ")*(ROW(INDIRECT("1:"&amp;AG18))))))))</f>
        <v xml:space="preserve">Cuire les fèves à </v>
      </c>
      <c r="AG18" s="249">
        <v>22</v>
      </c>
      <c r="AH18" s="247">
        <f t="shared" ca="1" si="12"/>
        <v>18</v>
      </c>
      <c r="AI18" s="248" t="str">
        <f t="shared" si="13"/>
        <v>Caractères</v>
      </c>
      <c r="AK18" s="250" t="s">
        <v>860</v>
      </c>
      <c r="AL18" s="254" t="str">
        <f>RIGHT(B18,LEN(B18)-AM18)</f>
        <v>fèves à l'anglaise les égoutter</v>
      </c>
      <c r="AM18" s="249">
        <v>210</v>
      </c>
      <c r="AN18" s="247">
        <f t="shared" si="14"/>
        <v>31</v>
      </c>
      <c r="AO18" s="251" t="str">
        <f t="shared" si="4"/>
        <v>Caractères</v>
      </c>
      <c r="AP18" s="252">
        <f>LEN(K18)</f>
        <v>328</v>
      </c>
      <c r="AQ18" s="248" t="str">
        <f>IF(ISBLANK(K18),"","Caractères")</f>
        <v>Caractères</v>
      </c>
    </row>
    <row r="19" spans="2:43" ht="26.25">
      <c r="B19" s="228" t="str">
        <f t="shared" si="5"/>
        <v/>
      </c>
      <c r="C19" s="229"/>
      <c r="D19" s="230"/>
      <c r="E19" s="231" t="str">
        <f>SUBSTITUTE(K19,E9,"")</f>
        <v/>
      </c>
      <c r="F19" s="232" t="str">
        <f>SUBSTITUTE(E19,F9,"")</f>
        <v/>
      </c>
      <c r="G19" s="232" t="str">
        <f>SUBSTITUTE(F19,G9,"")</f>
        <v/>
      </c>
      <c r="H19" s="233" t="str">
        <f t="shared" si="0"/>
        <v/>
      </c>
      <c r="I19" s="234" t="str">
        <f t="shared" si="1"/>
        <v/>
      </c>
      <c r="J19" s="278" t="s">
        <v>2</v>
      </c>
      <c r="K19" s="235"/>
      <c r="L19" s="236"/>
      <c r="M19" s="237">
        <f t="shared" si="19"/>
        <v>0</v>
      </c>
      <c r="N19" s="238" t="str">
        <f t="shared" si="7"/>
        <v/>
      </c>
      <c r="O19" s="239">
        <f t="shared" si="2"/>
        <v>0</v>
      </c>
      <c r="P19" s="240" t="str">
        <f t="shared" si="15"/>
        <v/>
      </c>
      <c r="Q19" s="241"/>
      <c r="R19" s="242" t="str">
        <f t="shared" si="16"/>
        <v/>
      </c>
      <c r="S19" s="243" t="str">
        <f t="shared" si="17"/>
        <v/>
      </c>
      <c r="T19" s="244" t="str">
        <f t="shared" si="18"/>
        <v/>
      </c>
      <c r="V19" s="245" t="str">
        <f t="shared" si="3"/>
        <v/>
      </c>
      <c r="W19" s="249">
        <v>50</v>
      </c>
      <c r="X19" s="247">
        <f t="shared" si="8"/>
        <v>0</v>
      </c>
      <c r="Y19" s="248" t="str">
        <f t="shared" si="9"/>
        <v/>
      </c>
      <c r="AA19" s="245" t="str" cm="1">
        <f t="array" aca="1" ref="AA19" ca="1">IF(ISBLANK(K19),"",LEFT(B19,MAX(IF(ISERROR(SEARCH(" ",LEFT(B19,AB19),ROW(OFFSET(INDIRECT("v14"),,,LEN(B19))))),0,SEARCH(" ",LEFT(B19,AB19),ROW(OFFSET(INDIRECT("v14"),,,LEN(B19))))))))</f>
        <v/>
      </c>
      <c r="AB19" s="249">
        <v>50</v>
      </c>
      <c r="AC19" s="247">
        <f t="shared" ca="1" si="10"/>
        <v>0</v>
      </c>
      <c r="AD19" s="248" t="str">
        <f t="shared" si="11"/>
        <v/>
      </c>
      <c r="AF19" s="245" t="str" cm="1">
        <f t="array" aca="1" ref="AF19" ca="1">IF(ISBLANK(K19),"",LEFT(B19,MIN(AG19,SUMPRODUCT(MAX((MID(B19,ROW(INDIRECT("1:"&amp;AG19)),1)=" ")*(ROW(INDIRECT("1:"&amp;AG19))))))))</f>
        <v/>
      </c>
      <c r="AG19" s="249">
        <v>23</v>
      </c>
      <c r="AH19" s="247">
        <f t="shared" ca="1" si="12"/>
        <v>0</v>
      </c>
      <c r="AI19" s="248" t="str">
        <f t="shared" si="13"/>
        <v/>
      </c>
      <c r="AK19" s="255"/>
      <c r="AL19" s="183"/>
      <c r="AM19" s="241"/>
      <c r="AN19" s="256">
        <f t="shared" si="14"/>
        <v>0</v>
      </c>
      <c r="AO19" s="257" t="str">
        <f t="shared" si="4"/>
        <v/>
      </c>
      <c r="AP19" s="206"/>
      <c r="AQ19" s="206"/>
    </row>
    <row r="20" spans="2:43" ht="26.25">
      <c r="B20" s="228" t="str">
        <f t="shared" si="5"/>
        <v>Lait</v>
      </c>
      <c r="C20" s="229" t="s">
        <v>861</v>
      </c>
      <c r="D20" s="230"/>
      <c r="E20" s="231" t="str">
        <f>SUBSTITUTE(K20,E9,"")</f>
        <v>1. litre de lait</v>
      </c>
      <c r="F20" s="232" t="str">
        <f>SUBSTITUTE(E20,F9,"")</f>
        <v>1. litre de lait</v>
      </c>
      <c r="G20" s="232" t="str">
        <f>SUBSTITUTE(F20,G9,"")</f>
        <v>1. litre de lait</v>
      </c>
      <c r="H20" s="233" t="str">
        <f t="shared" si="0"/>
        <v>lait</v>
      </c>
      <c r="I20" s="234" t="str">
        <f t="shared" si="1"/>
        <v xml:space="preserve"> lait</v>
      </c>
      <c r="J20" s="278" t="s">
        <v>2</v>
      </c>
      <c r="K20" s="235" t="s">
        <v>862</v>
      </c>
      <c r="L20" s="236"/>
      <c r="M20" s="237">
        <f t="shared" si="19"/>
        <v>16</v>
      </c>
      <c r="N20" s="238" t="str">
        <f t="shared" si="7"/>
        <v>Caractères</v>
      </c>
      <c r="O20" s="239">
        <f t="shared" si="2"/>
        <v>4</v>
      </c>
      <c r="P20" s="240" t="str">
        <f t="shared" si="15"/>
        <v>Caractères</v>
      </c>
      <c r="Q20" s="241">
        <v>255</v>
      </c>
      <c r="R20" s="242" t="str">
        <f t="shared" si="16"/>
        <v>Ok moins de 255</v>
      </c>
      <c r="S20" s="243" t="str">
        <f t="shared" si="17"/>
        <v>Ok</v>
      </c>
      <c r="T20" s="244" t="str">
        <f t="shared" si="18"/>
        <v xml:space="preserve">OK </v>
      </c>
      <c r="V20" s="245" t="e">
        <f t="shared" si="3"/>
        <v>#VALUE!</v>
      </c>
      <c r="W20" s="249">
        <v>50</v>
      </c>
      <c r="X20" s="247" t="e">
        <f t="shared" si="8"/>
        <v>#VALUE!</v>
      </c>
      <c r="Y20" s="248" t="str">
        <f t="shared" si="9"/>
        <v>Caractères</v>
      </c>
      <c r="AA20" s="245" t="str" cm="1">
        <f t="array" aca="1" ref="AA20" ca="1">IF(ISBLANK(K20),"",LEFT(B20,MAX(IF(ISERROR(SEARCH(" ",LEFT(B20,AB20),ROW(OFFSET(INDIRECT("v14"),,,LEN(B20))))),0,SEARCH(" ",LEFT(B20,AB20),ROW(OFFSET(INDIRECT("v14"),,,LEN(B20))))))))</f>
        <v/>
      </c>
      <c r="AB20" s="249">
        <v>50</v>
      </c>
      <c r="AC20" s="247">
        <f t="shared" ca="1" si="10"/>
        <v>0</v>
      </c>
      <c r="AD20" s="248" t="str">
        <f t="shared" si="11"/>
        <v>Caractères</v>
      </c>
      <c r="AF20" s="245" t="str" cm="1">
        <f t="array" aca="1" ref="AF20" ca="1">IF(ISBLANK(K20),"",LEFT(B20,MIN(AG20,SUMPRODUCT(MAX((MID(B20,ROW(INDIRECT("1:"&amp;AG20)),1)=" ")*(ROW(INDIRECT("1:"&amp;AG20))))))))</f>
        <v/>
      </c>
      <c r="AG20" s="249">
        <v>24</v>
      </c>
      <c r="AH20" s="247">
        <f t="shared" ca="1" si="12"/>
        <v>0</v>
      </c>
      <c r="AI20" s="248" t="str">
        <f t="shared" si="13"/>
        <v>Caractères</v>
      </c>
      <c r="AK20" s="258" t="s">
        <v>863</v>
      </c>
      <c r="AL20" s="183"/>
      <c r="AM20" s="241"/>
      <c r="AN20" s="256">
        <f t="shared" si="14"/>
        <v>0</v>
      </c>
      <c r="AO20" s="257" t="str">
        <f t="shared" si="4"/>
        <v>Caractères</v>
      </c>
      <c r="AP20" s="206"/>
      <c r="AQ20" s="206"/>
    </row>
    <row r="21" spans="2:43" ht="26.25">
      <c r="B21" s="228" t="str">
        <f t="shared" si="5"/>
        <v>Pain sec (avec le moins de croute colorée possible)</v>
      </c>
      <c r="C21" s="229" t="s">
        <v>864</v>
      </c>
      <c r="D21" s="230"/>
      <c r="E21" s="231" t="str">
        <f>SUBSTITUTE(K21,E9,"")</f>
        <v>0.500 kg de pain sec (avec le moins de croute colorée possible)</v>
      </c>
      <c r="F21" s="232" t="str">
        <f>SUBSTITUTE(E21,F9,"")</f>
        <v>0.500 kg de pain sec (avec le moins de croute colorée possible)</v>
      </c>
      <c r="G21" s="232" t="str">
        <f>SUBSTITUTE(F21,G9,"")</f>
        <v>0.500 kg de pain sec (avec le moins de croute colorée possible)</v>
      </c>
      <c r="H21" s="233" t="str">
        <f t="shared" si="0"/>
        <v>pain sec (avec le moins de croute colorée possible)</v>
      </c>
      <c r="I21" s="234" t="str">
        <f t="shared" si="1"/>
        <v xml:space="preserve"> pain sec (avec le moins de croute colorée possible)</v>
      </c>
      <c r="J21" s="278" t="s">
        <v>2</v>
      </c>
      <c r="K21" s="235" t="s">
        <v>865</v>
      </c>
      <c r="L21" s="236"/>
      <c r="M21" s="237">
        <f t="shared" si="19"/>
        <v>63</v>
      </c>
      <c r="N21" s="238" t="str">
        <f t="shared" si="7"/>
        <v>Caractères</v>
      </c>
      <c r="O21" s="239">
        <f t="shared" si="2"/>
        <v>51</v>
      </c>
      <c r="P21" s="240" t="str">
        <f t="shared" si="15"/>
        <v>Caractères</v>
      </c>
      <c r="Q21" s="241">
        <v>255</v>
      </c>
      <c r="R21" s="242" t="str">
        <f t="shared" si="16"/>
        <v>Ok moins de 255</v>
      </c>
      <c r="S21" s="243" t="str">
        <f t="shared" si="17"/>
        <v>Ok</v>
      </c>
      <c r="T21" s="244" t="str">
        <f t="shared" si="18"/>
        <v xml:space="preserve">OK </v>
      </c>
      <c r="V21" s="245" t="str">
        <f t="shared" si="3"/>
        <v xml:space="preserve">Pain sec (avec le moins de croute colorée </v>
      </c>
      <c r="W21" s="249">
        <v>50</v>
      </c>
      <c r="X21" s="247">
        <f t="shared" si="8"/>
        <v>42</v>
      </c>
      <c r="Y21" s="248" t="str">
        <f t="shared" si="9"/>
        <v>Caractères</v>
      </c>
      <c r="AA21" s="245" t="str" cm="1">
        <f t="array" aca="1" ref="AA21" ca="1">IF(ISBLANK(K21),"",LEFT(B21,MAX(IF(ISERROR(SEARCH(" ",LEFT(B21,AB21),ROW(OFFSET(INDIRECT("v14"),,,LEN(B21))))),0,SEARCH(" ",LEFT(B21,AB21),ROW(OFFSET(INDIRECT("v14"),,,LEN(B21))))))))</f>
        <v xml:space="preserve">Pain sec (avec le moins de croute colorée </v>
      </c>
      <c r="AB21" s="249">
        <v>50</v>
      </c>
      <c r="AC21" s="247">
        <f t="shared" ca="1" si="10"/>
        <v>42</v>
      </c>
      <c r="AD21" s="248" t="str">
        <f t="shared" si="11"/>
        <v>Caractères</v>
      </c>
      <c r="AF21" s="245" t="str" cm="1">
        <f t="array" aca="1" ref="AF21" ca="1">IF(ISBLANK(K21),"",LEFT(B21,MIN(AG21,SUMPRODUCT(MAX((MID(B21,ROW(INDIRECT("1:"&amp;AG21)),1)=" ")*(ROW(INDIRECT("1:"&amp;AG21))))))))</f>
        <v xml:space="preserve">Pain sec (avec le moins </v>
      </c>
      <c r="AG21" s="249">
        <v>25</v>
      </c>
      <c r="AH21" s="247">
        <f t="shared" ca="1" si="12"/>
        <v>24</v>
      </c>
      <c r="AI21" s="248" t="str">
        <f t="shared" si="13"/>
        <v>Caractères</v>
      </c>
      <c r="AK21" s="259" t="s">
        <v>866</v>
      </c>
      <c r="AL21" s="183"/>
      <c r="AM21" s="241"/>
      <c r="AN21" s="256"/>
      <c r="AO21" s="257"/>
      <c r="AP21" s="206"/>
      <c r="AQ21" s="206"/>
    </row>
    <row r="22" spans="2:43" ht="26.25">
      <c r="B22" s="228" t="str">
        <f t="shared" si="5"/>
        <v>Œufs</v>
      </c>
      <c r="C22" s="229">
        <v>2</v>
      </c>
      <c r="D22" s="230"/>
      <c r="E22" s="231" t="str">
        <f>SUBSTITUTE(K22,E9,"")</f>
        <v>2 œufs</v>
      </c>
      <c r="F22" s="232" t="str">
        <f>SUBSTITUTE(E22,F9,"")</f>
        <v>2 œufs</v>
      </c>
      <c r="G22" s="232" t="str">
        <f>SUBSTITUTE(F22,G9,"")</f>
        <v>2 œufs</v>
      </c>
      <c r="H22" s="233" t="str">
        <f t="shared" si="0"/>
        <v>œufs</v>
      </c>
      <c r="I22" s="234" t="str">
        <f t="shared" si="1"/>
        <v xml:space="preserve"> œufs</v>
      </c>
      <c r="J22" s="278" t="s">
        <v>2</v>
      </c>
      <c r="K22" s="235" t="s">
        <v>867</v>
      </c>
      <c r="L22" s="236"/>
      <c r="M22" s="237">
        <f t="shared" si="19"/>
        <v>6</v>
      </c>
      <c r="N22" s="238" t="str">
        <f t="shared" si="7"/>
        <v>Caractères</v>
      </c>
      <c r="O22" s="239">
        <f t="shared" si="2"/>
        <v>4</v>
      </c>
      <c r="P22" s="240" t="str">
        <f t="shared" si="15"/>
        <v>Caractères</v>
      </c>
      <c r="Q22" s="241">
        <v>255</v>
      </c>
      <c r="R22" s="242" t="str">
        <f t="shared" si="16"/>
        <v>Ok moins de 255</v>
      </c>
      <c r="S22" s="243" t="str">
        <f t="shared" si="17"/>
        <v>Ok</v>
      </c>
      <c r="T22" s="244" t="str">
        <f t="shared" si="18"/>
        <v xml:space="preserve">OK </v>
      </c>
      <c r="V22" s="245" t="e">
        <f t="shared" si="3"/>
        <v>#VALUE!</v>
      </c>
      <c r="W22" s="249">
        <v>50</v>
      </c>
      <c r="X22" s="247" t="e">
        <f t="shared" si="8"/>
        <v>#VALUE!</v>
      </c>
      <c r="Y22" s="248" t="str">
        <f t="shared" si="9"/>
        <v>Caractères</v>
      </c>
      <c r="AA22" s="245" t="str" cm="1">
        <f t="array" aca="1" ref="AA22" ca="1">IF(ISBLANK(K22),"",LEFT(B22,MAX(IF(ISERROR(SEARCH(" ",LEFT(B22,AB22),ROW(OFFSET(INDIRECT("v14"),,,LEN(B22))))),0,SEARCH(" ",LEFT(B22,AB22),ROW(OFFSET(INDIRECT("v14"),,,LEN(B22))))))))</f>
        <v/>
      </c>
      <c r="AB22" s="249">
        <v>50</v>
      </c>
      <c r="AC22" s="247">
        <f t="shared" ca="1" si="10"/>
        <v>0</v>
      </c>
      <c r="AD22" s="248" t="str">
        <f t="shared" si="11"/>
        <v>Caractères</v>
      </c>
      <c r="AF22" s="245" t="str" cm="1">
        <f t="array" aca="1" ref="AF22" ca="1">IF(ISBLANK(K22),"",LEFT(B22,MIN(AG22,SUMPRODUCT(MAX((MID(B22,ROW(INDIRECT("1:"&amp;AG22)),1)=" ")*(ROW(INDIRECT("1:"&amp;AG22))))))))</f>
        <v/>
      </c>
      <c r="AG22" s="249">
        <v>26</v>
      </c>
      <c r="AH22" s="247">
        <f t="shared" ca="1" si="12"/>
        <v>0</v>
      </c>
      <c r="AI22" s="248" t="str">
        <f t="shared" si="13"/>
        <v>Caractères</v>
      </c>
      <c r="AK22" s="259" t="s">
        <v>868</v>
      </c>
      <c r="AL22" s="183"/>
      <c r="AM22" s="241"/>
      <c r="AN22" s="256"/>
      <c r="AO22" s="257"/>
      <c r="AP22" s="206"/>
      <c r="AQ22" s="206"/>
    </row>
    <row r="23" spans="2:43" ht="26.25">
      <c r="B23" s="228" t="str">
        <f t="shared" si="5"/>
        <v>Noisette en poudre</v>
      </c>
      <c r="C23" s="229" t="s">
        <v>869</v>
      </c>
      <c r="D23" s="230"/>
      <c r="E23" s="231" t="str">
        <f>SUBSTITUTE(K23,E9,"")</f>
        <v>100 g Noisette en poudre</v>
      </c>
      <c r="F23" s="232" t="str">
        <f>SUBSTITUTE(E23,F9,"")</f>
        <v>100 g Noisette en poudre</v>
      </c>
      <c r="G23" s="232" t="str">
        <f>SUBSTITUTE(F23,G9,"")</f>
        <v>100 g Noisette en poudre</v>
      </c>
      <c r="H23" s="233" t="str">
        <f t="shared" si="0"/>
        <v>Noisette en poudre</v>
      </c>
      <c r="I23" s="234" t="str">
        <f t="shared" si="1"/>
        <v>Noisette en poudre</v>
      </c>
      <c r="J23" s="278" t="s">
        <v>2</v>
      </c>
      <c r="K23" s="235" t="s">
        <v>870</v>
      </c>
      <c r="L23" s="236"/>
      <c r="M23" s="237">
        <f t="shared" si="19"/>
        <v>24</v>
      </c>
      <c r="N23" s="238" t="str">
        <f t="shared" si="7"/>
        <v>Caractères</v>
      </c>
      <c r="O23" s="239">
        <f t="shared" si="2"/>
        <v>18</v>
      </c>
      <c r="P23" s="240" t="str">
        <f t="shared" si="15"/>
        <v>Caractères</v>
      </c>
      <c r="Q23" s="241">
        <v>255</v>
      </c>
      <c r="R23" s="242" t="str">
        <f t="shared" si="16"/>
        <v>Ok moins de 255</v>
      </c>
      <c r="S23" s="243" t="str">
        <f t="shared" si="17"/>
        <v>Ok</v>
      </c>
      <c r="T23" s="244" t="str">
        <f t="shared" si="18"/>
        <v xml:space="preserve">OK </v>
      </c>
      <c r="V23" s="245" t="str">
        <f t="shared" si="3"/>
        <v>Noisette en poudre</v>
      </c>
      <c r="W23" s="249">
        <v>50</v>
      </c>
      <c r="X23" s="247">
        <f t="shared" si="8"/>
        <v>18</v>
      </c>
      <c r="Y23" s="248" t="str">
        <f t="shared" si="9"/>
        <v>Caractères</v>
      </c>
      <c r="AA23" s="245" t="str" cm="1">
        <f t="array" aca="1" ref="AA23" ca="1">IF(ISBLANK(K23),"",LEFT(B23,MAX(IF(ISERROR(SEARCH(" ",LEFT(B23,AB23),ROW(OFFSET(INDIRECT("v14"),,,LEN(B23))))),0,SEARCH(" ",LEFT(B23,AB23),ROW(OFFSET(INDIRECT("v14"),,,LEN(B23))))))))</f>
        <v/>
      </c>
      <c r="AB23" s="249">
        <v>50</v>
      </c>
      <c r="AC23" s="247">
        <f t="shared" ca="1" si="10"/>
        <v>0</v>
      </c>
      <c r="AD23" s="248" t="str">
        <f t="shared" si="11"/>
        <v>Caractères</v>
      </c>
      <c r="AF23" s="245" t="str" cm="1">
        <f t="array" aca="1" ref="AF23" ca="1">IF(ISBLANK(K23),"",LEFT(B23,MIN(AG23,SUMPRODUCT(MAX((MID(B23,ROW(INDIRECT("1:"&amp;AG23)),1)=" ")*(ROW(INDIRECT("1:"&amp;AG23))))))))</f>
        <v xml:space="preserve">Noisette en </v>
      </c>
      <c r="AG23" s="249">
        <v>27</v>
      </c>
      <c r="AH23" s="247">
        <f t="shared" ca="1" si="12"/>
        <v>12</v>
      </c>
      <c r="AI23" s="248" t="str">
        <f t="shared" si="13"/>
        <v>Caractères</v>
      </c>
      <c r="AK23" s="259" t="s">
        <v>871</v>
      </c>
      <c r="AL23" s="183"/>
      <c r="AM23" s="241"/>
      <c r="AN23" s="256"/>
      <c r="AO23" s="257"/>
      <c r="AP23" s="206"/>
      <c r="AQ23" s="206"/>
    </row>
    <row r="24" spans="2:43" ht="26.25">
      <c r="B24" s="228" t="str">
        <f t="shared" si="5"/>
        <v>1 banane</v>
      </c>
      <c r="C24" s="229" t="s">
        <v>872</v>
      </c>
      <c r="D24" s="230"/>
      <c r="E24" s="231" t="str">
        <f>SUBSTITUTE(K24,E9,"")</f>
        <v>1  banane et demi</v>
      </c>
      <c r="F24" s="232" t="str">
        <f>SUBSTITUTE(E24,F9,"")</f>
        <v>1  banane et demi</v>
      </c>
      <c r="G24" s="232" t="str">
        <f>SUBSTITUTE(F24,G9,"")</f>
        <v>1  banane et demi</v>
      </c>
      <c r="H24" s="233" t="str">
        <f t="shared" si="0"/>
        <v>1 banane</v>
      </c>
      <c r="I24" s="234" t="str">
        <f t="shared" si="1"/>
        <v xml:space="preserve">1  banane </v>
      </c>
      <c r="J24" s="278" t="s">
        <v>2</v>
      </c>
      <c r="K24" s="235" t="s">
        <v>873</v>
      </c>
      <c r="L24" s="236"/>
      <c r="M24" s="237">
        <f t="shared" si="19"/>
        <v>17</v>
      </c>
      <c r="N24" s="238" t="str">
        <f t="shared" si="7"/>
        <v>Caractères</v>
      </c>
      <c r="O24" s="239">
        <f t="shared" si="2"/>
        <v>8</v>
      </c>
      <c r="P24" s="240" t="str">
        <f t="shared" si="15"/>
        <v>Caractères</v>
      </c>
      <c r="Q24" s="241">
        <v>255</v>
      </c>
      <c r="R24" s="242" t="str">
        <f t="shared" si="16"/>
        <v>Ok moins de 255</v>
      </c>
      <c r="S24" s="243" t="str">
        <f t="shared" si="17"/>
        <v>Ok</v>
      </c>
      <c r="T24" s="244" t="str">
        <f t="shared" si="18"/>
        <v xml:space="preserve">OK </v>
      </c>
      <c r="V24" s="245" t="str">
        <f t="shared" si="3"/>
        <v>1 banane</v>
      </c>
      <c r="W24" s="249">
        <v>50</v>
      </c>
      <c r="X24" s="247">
        <f t="shared" si="8"/>
        <v>8</v>
      </c>
      <c r="Y24" s="248" t="str">
        <f t="shared" si="9"/>
        <v>Caractères</v>
      </c>
      <c r="AA24" s="245" t="str" cm="1">
        <f t="array" aca="1" ref="AA24" ca="1">IF(ISBLANK(K24),"",LEFT(B24,MAX(IF(ISERROR(SEARCH(" ",LEFT(B24,AB24),ROW(OFFSET(INDIRECT("v14"),,,LEN(B24))))),0,SEARCH(" ",LEFT(B24,AB24),ROW(OFFSET(INDIRECT("v14"),,,LEN(B24))))))))</f>
        <v/>
      </c>
      <c r="AB24" s="249">
        <v>50</v>
      </c>
      <c r="AC24" s="247">
        <f t="shared" ca="1" si="10"/>
        <v>0</v>
      </c>
      <c r="AD24" s="248" t="str">
        <f t="shared" si="11"/>
        <v>Caractères</v>
      </c>
      <c r="AF24" s="245" t="str" cm="1">
        <f t="array" aca="1" ref="AF24" ca="1">IF(ISBLANK(K24),"",LEFT(B24,MIN(AG24,SUMPRODUCT(MAX((MID(B24,ROW(INDIRECT("1:"&amp;AG24)),1)=" ")*(ROW(INDIRECT("1:"&amp;AG24))))))))</f>
        <v xml:space="preserve">1 </v>
      </c>
      <c r="AG24" s="249">
        <v>28</v>
      </c>
      <c r="AH24" s="247">
        <f t="shared" ca="1" si="12"/>
        <v>2</v>
      </c>
      <c r="AI24" s="248" t="str">
        <f t="shared" si="13"/>
        <v>Caractères</v>
      </c>
      <c r="AK24" s="259" t="s">
        <v>874</v>
      </c>
      <c r="AL24" s="183"/>
      <c r="AM24" s="241"/>
      <c r="AN24" s="256"/>
      <c r="AO24" s="257"/>
      <c r="AP24" s="206"/>
      <c r="AQ24" s="206"/>
    </row>
    <row r="25" spans="2:43" ht="26.25">
      <c r="B25" s="228" t="str">
        <f t="shared" si="5"/>
        <v/>
      </c>
      <c r="C25" s="229"/>
      <c r="D25" s="230"/>
      <c r="E25" s="231" t="str">
        <f>SUBSTITUTE(K25,E9,"")</f>
        <v/>
      </c>
      <c r="F25" s="232" t="str">
        <f>SUBSTITUTE(E25,F9,"")</f>
        <v/>
      </c>
      <c r="G25" s="232" t="str">
        <f>SUBSTITUTE(F25,G9,"")</f>
        <v/>
      </c>
      <c r="H25" s="233" t="str">
        <f t="shared" si="0"/>
        <v/>
      </c>
      <c r="I25" s="234" t="str">
        <f t="shared" si="1"/>
        <v/>
      </c>
      <c r="J25" s="278" t="s">
        <v>2</v>
      </c>
      <c r="K25" s="235"/>
      <c r="L25" s="236"/>
      <c r="M25" s="237">
        <f t="shared" si="19"/>
        <v>0</v>
      </c>
      <c r="N25" s="238" t="str">
        <f t="shared" si="7"/>
        <v/>
      </c>
      <c r="O25" s="239">
        <f t="shared" si="2"/>
        <v>0</v>
      </c>
      <c r="P25" s="240" t="str">
        <f t="shared" si="15"/>
        <v/>
      </c>
      <c r="Q25" s="241">
        <v>255</v>
      </c>
      <c r="R25" s="242" t="str">
        <f t="shared" si="16"/>
        <v/>
      </c>
      <c r="S25" s="243" t="str">
        <f t="shared" si="17"/>
        <v/>
      </c>
      <c r="T25" s="244" t="str">
        <f t="shared" si="18"/>
        <v/>
      </c>
      <c r="V25" s="245" t="str">
        <f t="shared" si="3"/>
        <v/>
      </c>
      <c r="W25" s="249">
        <v>50</v>
      </c>
      <c r="X25" s="247">
        <f t="shared" si="8"/>
        <v>0</v>
      </c>
      <c r="Y25" s="248" t="str">
        <f t="shared" si="9"/>
        <v/>
      </c>
      <c r="AA25" s="245" t="str" cm="1">
        <f t="array" aca="1" ref="AA25" ca="1">IF(ISBLANK(K25),"",LEFT(B25,MAX(IF(ISERROR(SEARCH(" ",LEFT(B25,AB25),ROW(OFFSET(INDIRECT("v14"),,,LEN(B25))))),0,SEARCH(" ",LEFT(B25,AB25),ROW(OFFSET(INDIRECT("v14"),,,LEN(B25))))))))</f>
        <v/>
      </c>
      <c r="AB25" s="249">
        <v>50</v>
      </c>
      <c r="AC25" s="247">
        <f t="shared" ca="1" si="10"/>
        <v>0</v>
      </c>
      <c r="AD25" s="248" t="str">
        <f t="shared" si="11"/>
        <v/>
      </c>
      <c r="AF25" s="245" t="str" cm="1">
        <f t="array" aca="1" ref="AF25" ca="1">IF(ISBLANK(K25),"",LEFT(B25,MIN(AG25,SUMPRODUCT(MAX((MID(B25,ROW(INDIRECT("1:"&amp;AG25)),1)=" ")*(ROW(INDIRECT("1:"&amp;AG25))))))))</f>
        <v/>
      </c>
      <c r="AG25" s="249">
        <v>29</v>
      </c>
      <c r="AH25" s="247">
        <f t="shared" ca="1" si="12"/>
        <v>0</v>
      </c>
      <c r="AI25" s="248" t="str">
        <f t="shared" si="13"/>
        <v/>
      </c>
      <c r="AK25" s="1730" t="s">
        <v>875</v>
      </c>
      <c r="AL25" s="1731"/>
      <c r="AM25" s="260"/>
      <c r="AN25" s="261"/>
      <c r="AO25" s="257"/>
      <c r="AP25" s="206"/>
      <c r="AQ25" s="206"/>
    </row>
    <row r="26" spans="2:43" ht="26.25">
      <c r="B26" s="228" t="str">
        <f t="shared" si="5"/>
        <v/>
      </c>
      <c r="C26" s="229"/>
      <c r="D26" s="230"/>
      <c r="E26" s="231" t="str">
        <f>SUBSTITUTE(K26,E9,"")</f>
        <v/>
      </c>
      <c r="F26" s="232" t="str">
        <f>SUBSTITUTE(E26,F9,"")</f>
        <v/>
      </c>
      <c r="G26" s="232" t="str">
        <f>SUBSTITUTE(F26,G9,"")</f>
        <v/>
      </c>
      <c r="H26" s="233" t="str">
        <f t="shared" si="0"/>
        <v/>
      </c>
      <c r="I26" s="234" t="str">
        <f t="shared" si="1"/>
        <v/>
      </c>
      <c r="J26" s="278" t="s">
        <v>2</v>
      </c>
      <c r="K26" s="235"/>
      <c r="L26" s="236"/>
      <c r="M26" s="237">
        <f t="shared" si="19"/>
        <v>0</v>
      </c>
      <c r="N26" s="238" t="str">
        <f t="shared" si="7"/>
        <v/>
      </c>
      <c r="O26" s="239">
        <f t="shared" si="2"/>
        <v>0</v>
      </c>
      <c r="P26" s="240" t="str">
        <f t="shared" si="15"/>
        <v/>
      </c>
      <c r="Q26" s="241">
        <v>255</v>
      </c>
      <c r="R26" s="242" t="str">
        <f t="shared" si="16"/>
        <v/>
      </c>
      <c r="S26" s="243" t="str">
        <f t="shared" si="17"/>
        <v/>
      </c>
      <c r="T26" s="244" t="str">
        <f t="shared" si="18"/>
        <v/>
      </c>
      <c r="V26" s="245" t="str">
        <f t="shared" si="3"/>
        <v/>
      </c>
      <c r="W26" s="249">
        <v>50</v>
      </c>
      <c r="X26" s="247">
        <f t="shared" si="8"/>
        <v>0</v>
      </c>
      <c r="Y26" s="248" t="str">
        <f t="shared" si="9"/>
        <v/>
      </c>
      <c r="AA26" s="245" t="str" cm="1">
        <f t="array" aca="1" ref="AA26" ca="1">IF(ISBLANK(K26),"",LEFT(B26,MAX(IF(ISERROR(SEARCH(" ",LEFT(B26,AB26),ROW(OFFSET(INDIRECT("v14"),,,LEN(B26))))),0,SEARCH(" ",LEFT(B26,AB26),ROW(OFFSET(INDIRECT("v14"),,,LEN(B26))))))))</f>
        <v/>
      </c>
      <c r="AB26" s="249">
        <v>50</v>
      </c>
      <c r="AC26" s="247">
        <f t="shared" ca="1" si="10"/>
        <v>0</v>
      </c>
      <c r="AD26" s="248" t="str">
        <f t="shared" si="11"/>
        <v/>
      </c>
      <c r="AF26" s="245" t="str" cm="1">
        <f t="array" aca="1" ref="AF26" ca="1">IF(ISBLANK(K26),"",LEFT(B26,MIN(AG26,SUMPRODUCT(MAX((MID(B26,ROW(INDIRECT("1:"&amp;AG26)),1)=" ")*(ROW(INDIRECT("1:"&amp;AG26))))))))</f>
        <v/>
      </c>
      <c r="AG26" s="249">
        <v>30</v>
      </c>
      <c r="AH26" s="247">
        <f t="shared" ca="1" si="12"/>
        <v>0</v>
      </c>
      <c r="AI26" s="248" t="str">
        <f t="shared" si="13"/>
        <v/>
      </c>
      <c r="AK26" s="255"/>
      <c r="AL26" s="183"/>
      <c r="AM26" s="241"/>
      <c r="AN26" s="256">
        <f t="shared" ref="AN26:AN36" si="20">LEN(AL26)</f>
        <v>0</v>
      </c>
      <c r="AO26" s="257" t="str">
        <f t="shared" ref="AO26:AO36" si="21">IF(ISBLANK(K26),"","Caractères")</f>
        <v/>
      </c>
      <c r="AP26" s="206"/>
      <c r="AQ26" s="206"/>
    </row>
    <row r="27" spans="2:43" ht="26.25">
      <c r="B27" s="228" t="str">
        <f t="shared" si="5"/>
        <v/>
      </c>
      <c r="C27" s="229"/>
      <c r="D27" s="230"/>
      <c r="E27" s="231" t="str">
        <f>SUBSTITUTE(K27,E9,"")</f>
        <v/>
      </c>
      <c r="F27" s="232" t="str">
        <f>SUBSTITUTE(E27,F9,"")</f>
        <v/>
      </c>
      <c r="G27" s="232" t="str">
        <f>SUBSTITUTE(F27,G9,"")</f>
        <v/>
      </c>
      <c r="H27" s="233" t="str">
        <f t="shared" si="0"/>
        <v/>
      </c>
      <c r="I27" s="234" t="str">
        <f t="shared" si="1"/>
        <v/>
      </c>
      <c r="J27" s="278" t="s">
        <v>2</v>
      </c>
      <c r="K27" s="235"/>
      <c r="L27" s="236"/>
      <c r="M27" s="237">
        <f t="shared" si="19"/>
        <v>0</v>
      </c>
      <c r="N27" s="238" t="str">
        <f t="shared" si="7"/>
        <v/>
      </c>
      <c r="O27" s="239">
        <f t="shared" si="2"/>
        <v>0</v>
      </c>
      <c r="P27" s="240" t="str">
        <f t="shared" si="15"/>
        <v/>
      </c>
      <c r="Q27" s="241">
        <v>255</v>
      </c>
      <c r="R27" s="242" t="str">
        <f t="shared" si="16"/>
        <v/>
      </c>
      <c r="S27" s="243" t="str">
        <f t="shared" si="17"/>
        <v/>
      </c>
      <c r="T27" s="244" t="str">
        <f t="shared" si="18"/>
        <v/>
      </c>
      <c r="V27" s="245" t="str">
        <f t="shared" si="3"/>
        <v/>
      </c>
      <c r="W27" s="249">
        <v>50</v>
      </c>
      <c r="X27" s="247">
        <f t="shared" si="8"/>
        <v>0</v>
      </c>
      <c r="Y27" s="248" t="str">
        <f t="shared" si="9"/>
        <v/>
      </c>
      <c r="AA27" s="245" t="str" cm="1">
        <f t="array" aca="1" ref="AA27" ca="1">IF(ISBLANK(K27),"",LEFT(B27,MAX(IF(ISERROR(SEARCH(" ",LEFT(B27,AB27),ROW(OFFSET(INDIRECT("v14"),,,LEN(B27))))),0,SEARCH(" ",LEFT(B27,AB27),ROW(OFFSET(INDIRECT("v14"),,,LEN(B27))))))))</f>
        <v/>
      </c>
      <c r="AB27" s="249">
        <v>50</v>
      </c>
      <c r="AC27" s="247">
        <f t="shared" ca="1" si="10"/>
        <v>0</v>
      </c>
      <c r="AD27" s="248" t="str">
        <f t="shared" si="11"/>
        <v/>
      </c>
      <c r="AF27" s="245" t="str" cm="1">
        <f t="array" aca="1" ref="AF27" ca="1">IF(ISBLANK(K27),"",LEFT(B27,MIN(AG27,SUMPRODUCT(MAX((MID(B27,ROW(INDIRECT("1:"&amp;AG27)),1)=" ")*(ROW(INDIRECT("1:"&amp;AG27))))))))</f>
        <v/>
      </c>
      <c r="AG27" s="249">
        <v>31</v>
      </c>
      <c r="AH27" s="247">
        <f t="shared" ca="1" si="12"/>
        <v>0</v>
      </c>
      <c r="AI27" s="248" t="str">
        <f t="shared" si="13"/>
        <v/>
      </c>
      <c r="AK27" s="255"/>
      <c r="AL27" s="183"/>
      <c r="AM27" s="241"/>
      <c r="AN27" s="256">
        <f t="shared" si="20"/>
        <v>0</v>
      </c>
      <c r="AO27" s="257" t="str">
        <f t="shared" si="21"/>
        <v/>
      </c>
      <c r="AP27" s="206"/>
      <c r="AQ27" s="206"/>
    </row>
    <row r="28" spans="2:43" ht="26.25">
      <c r="B28" s="228" t="str">
        <f t="shared" si="5"/>
        <v/>
      </c>
      <c r="C28" s="229"/>
      <c r="D28" s="230"/>
      <c r="E28" s="231" t="str">
        <f>SUBSTITUTE(K28,E9,"")</f>
        <v/>
      </c>
      <c r="F28" s="232" t="str">
        <f>SUBSTITUTE(E28,F9,"")</f>
        <v/>
      </c>
      <c r="G28" s="232" t="str">
        <f>SUBSTITUTE(F28,G9,"")</f>
        <v/>
      </c>
      <c r="H28" s="233" t="str">
        <f t="shared" si="0"/>
        <v/>
      </c>
      <c r="I28" s="234" t="str">
        <f t="shared" si="1"/>
        <v/>
      </c>
      <c r="J28" s="278" t="s">
        <v>2</v>
      </c>
      <c r="K28" s="235"/>
      <c r="L28" s="236"/>
      <c r="M28" s="237">
        <f t="shared" si="19"/>
        <v>0</v>
      </c>
      <c r="N28" s="238" t="str">
        <f t="shared" si="7"/>
        <v/>
      </c>
      <c r="O28" s="239">
        <f t="shared" si="2"/>
        <v>0</v>
      </c>
      <c r="P28" s="240" t="str">
        <f t="shared" si="15"/>
        <v/>
      </c>
      <c r="Q28" s="241">
        <v>255</v>
      </c>
      <c r="R28" s="242" t="str">
        <f t="shared" si="16"/>
        <v/>
      </c>
      <c r="S28" s="243" t="str">
        <f t="shared" si="17"/>
        <v/>
      </c>
      <c r="T28" s="244" t="str">
        <f t="shared" si="18"/>
        <v/>
      </c>
      <c r="V28" s="245" t="str">
        <f t="shared" si="3"/>
        <v/>
      </c>
      <c r="W28" s="249">
        <v>50</v>
      </c>
      <c r="X28" s="247">
        <f t="shared" si="8"/>
        <v>0</v>
      </c>
      <c r="Y28" s="248" t="str">
        <f t="shared" si="9"/>
        <v/>
      </c>
      <c r="AA28" s="245" t="str" cm="1">
        <f t="array" aca="1" ref="AA28" ca="1">IF(ISBLANK(K28),"",LEFT(B28,MAX(IF(ISERROR(SEARCH(" ",LEFT(B28,AB28),ROW(OFFSET(INDIRECT("v14"),,,LEN(B28))))),0,SEARCH(" ",LEFT(B28,AB28),ROW(OFFSET(INDIRECT("v14"),,,LEN(B28))))))))</f>
        <v/>
      </c>
      <c r="AB28" s="249">
        <v>50</v>
      </c>
      <c r="AC28" s="247">
        <f t="shared" ca="1" si="10"/>
        <v>0</v>
      </c>
      <c r="AD28" s="248" t="str">
        <f t="shared" si="11"/>
        <v/>
      </c>
      <c r="AF28" s="245" t="str" cm="1">
        <f t="array" aca="1" ref="AF28" ca="1">IF(ISBLANK(K28),"",LEFT(B28,MIN(AG28,SUMPRODUCT(MAX((MID(B28,ROW(INDIRECT("1:"&amp;AG28)),1)=" ")*(ROW(INDIRECT("1:"&amp;AG28))))))))</f>
        <v/>
      </c>
      <c r="AG28" s="249">
        <v>32</v>
      </c>
      <c r="AH28" s="247">
        <f t="shared" ca="1" si="12"/>
        <v>0</v>
      </c>
      <c r="AI28" s="248" t="str">
        <f t="shared" si="13"/>
        <v/>
      </c>
      <c r="AK28" s="255"/>
      <c r="AL28" s="183"/>
      <c r="AM28" s="241"/>
      <c r="AN28" s="256">
        <f t="shared" si="20"/>
        <v>0</v>
      </c>
      <c r="AO28" s="257" t="str">
        <f t="shared" si="21"/>
        <v/>
      </c>
      <c r="AP28" s="206"/>
      <c r="AQ28" s="206"/>
    </row>
    <row r="29" spans="2:43" ht="26.25">
      <c r="B29" s="228" t="str">
        <f t="shared" si="5"/>
        <v/>
      </c>
      <c r="C29" s="229"/>
      <c r="D29" s="230"/>
      <c r="E29" s="231" t="str">
        <f>SUBSTITUTE(K29,E9,"")</f>
        <v/>
      </c>
      <c r="F29" s="232" t="str">
        <f>SUBSTITUTE(E29,F9,"")</f>
        <v/>
      </c>
      <c r="G29" s="232" t="str">
        <f>SUBSTITUTE(F29,G9,"")</f>
        <v/>
      </c>
      <c r="H29" s="233" t="str">
        <f t="shared" si="0"/>
        <v/>
      </c>
      <c r="I29" s="234" t="str">
        <f t="shared" si="1"/>
        <v/>
      </c>
      <c r="J29" s="278" t="s">
        <v>2</v>
      </c>
      <c r="K29" s="235"/>
      <c r="L29" s="236"/>
      <c r="M29" s="237">
        <f t="shared" si="19"/>
        <v>0</v>
      </c>
      <c r="N29" s="238" t="str">
        <f t="shared" si="7"/>
        <v/>
      </c>
      <c r="O29" s="239">
        <f t="shared" si="2"/>
        <v>0</v>
      </c>
      <c r="P29" s="240" t="str">
        <f t="shared" si="15"/>
        <v/>
      </c>
      <c r="Q29" s="241">
        <v>255</v>
      </c>
      <c r="R29" s="242" t="str">
        <f t="shared" si="16"/>
        <v/>
      </c>
      <c r="S29" s="243" t="str">
        <f t="shared" si="17"/>
        <v/>
      </c>
      <c r="T29" s="244" t="str">
        <f t="shared" si="18"/>
        <v/>
      </c>
      <c r="V29" s="245" t="str">
        <f t="shared" si="3"/>
        <v/>
      </c>
      <c r="W29" s="249">
        <v>50</v>
      </c>
      <c r="X29" s="247">
        <f t="shared" si="8"/>
        <v>0</v>
      </c>
      <c r="Y29" s="248" t="str">
        <f t="shared" si="9"/>
        <v/>
      </c>
      <c r="AA29" s="245" t="str" cm="1">
        <f t="array" aca="1" ref="AA29" ca="1">IF(ISBLANK(K29),"",LEFT(B29,MAX(IF(ISERROR(SEARCH(" ",LEFT(B29,AB29),ROW(OFFSET(INDIRECT("v14"),,,LEN(B29))))),0,SEARCH(" ",LEFT(B29,AB29),ROW(OFFSET(INDIRECT("v14"),,,LEN(B29))))))))</f>
        <v/>
      </c>
      <c r="AB29" s="249">
        <v>50</v>
      </c>
      <c r="AC29" s="247">
        <f t="shared" ca="1" si="10"/>
        <v>0</v>
      </c>
      <c r="AD29" s="248" t="str">
        <f t="shared" si="11"/>
        <v/>
      </c>
      <c r="AF29" s="245" t="str" cm="1">
        <f t="array" aca="1" ref="AF29" ca="1">IF(ISBLANK(K29),"",LEFT(B29,MIN(AG29,SUMPRODUCT(MAX((MID(B29,ROW(INDIRECT("1:"&amp;AG29)),1)=" ")*(ROW(INDIRECT("1:"&amp;AG29))))))))</f>
        <v/>
      </c>
      <c r="AG29" s="249">
        <v>33</v>
      </c>
      <c r="AH29" s="247">
        <f t="shared" ca="1" si="12"/>
        <v>0</v>
      </c>
      <c r="AI29" s="248" t="str">
        <f t="shared" si="13"/>
        <v/>
      </c>
      <c r="AK29" s="255"/>
      <c r="AL29" s="183"/>
      <c r="AM29" s="241"/>
      <c r="AN29" s="256">
        <f t="shared" si="20"/>
        <v>0</v>
      </c>
      <c r="AO29" s="257" t="str">
        <f t="shared" si="21"/>
        <v/>
      </c>
      <c r="AP29" s="206"/>
      <c r="AQ29" s="206"/>
    </row>
    <row r="30" spans="2:43" ht="26.25">
      <c r="B30" s="228" t="str">
        <f t="shared" si="5"/>
        <v/>
      </c>
      <c r="C30" s="229"/>
      <c r="D30" s="230"/>
      <c r="E30" s="231" t="str">
        <f>SUBSTITUTE(K30,E9,"")</f>
        <v/>
      </c>
      <c r="F30" s="232" t="str">
        <f>SUBSTITUTE(E30,F9,"")</f>
        <v/>
      </c>
      <c r="G30" s="232" t="str">
        <f>SUBSTITUTE(F30,G9,"")</f>
        <v/>
      </c>
      <c r="H30" s="233" t="str">
        <f t="shared" si="0"/>
        <v/>
      </c>
      <c r="I30" s="234" t="str">
        <f t="shared" si="1"/>
        <v/>
      </c>
      <c r="J30" s="278" t="s">
        <v>2</v>
      </c>
      <c r="K30" s="235"/>
      <c r="L30" s="236"/>
      <c r="M30" s="237">
        <f t="shared" si="19"/>
        <v>0</v>
      </c>
      <c r="N30" s="238" t="str">
        <f t="shared" si="7"/>
        <v/>
      </c>
      <c r="O30" s="239">
        <f t="shared" si="2"/>
        <v>0</v>
      </c>
      <c r="P30" s="240" t="str">
        <f t="shared" si="15"/>
        <v/>
      </c>
      <c r="Q30" s="241">
        <v>255</v>
      </c>
      <c r="R30" s="242" t="str">
        <f t="shared" si="16"/>
        <v/>
      </c>
      <c r="S30" s="243" t="str">
        <f t="shared" si="17"/>
        <v/>
      </c>
      <c r="T30" s="244" t="str">
        <f t="shared" si="18"/>
        <v/>
      </c>
      <c r="V30" s="245" t="str">
        <f t="shared" si="3"/>
        <v/>
      </c>
      <c r="W30" s="249">
        <v>50</v>
      </c>
      <c r="X30" s="247">
        <f t="shared" si="8"/>
        <v>0</v>
      </c>
      <c r="Y30" s="248" t="str">
        <f t="shared" si="9"/>
        <v/>
      </c>
      <c r="AA30" s="245" t="str" cm="1">
        <f t="array" aca="1" ref="AA30" ca="1">IF(ISBLANK(K30),"",LEFT(B30,MAX(IF(ISERROR(SEARCH(" ",LEFT(B30,AB30),ROW(OFFSET(INDIRECT("v14"),,,LEN(B30))))),0,SEARCH(" ",LEFT(B30,AB30),ROW(OFFSET(INDIRECT("v14"),,,LEN(B30))))))))</f>
        <v/>
      </c>
      <c r="AB30" s="249">
        <v>50</v>
      </c>
      <c r="AC30" s="247">
        <f t="shared" ca="1" si="10"/>
        <v>0</v>
      </c>
      <c r="AD30" s="248" t="str">
        <f t="shared" si="11"/>
        <v/>
      </c>
      <c r="AF30" s="245" t="str" cm="1">
        <f t="array" aca="1" ref="AF30" ca="1">IF(ISBLANK(K30),"",LEFT(B30,MIN(AG30,SUMPRODUCT(MAX((MID(B30,ROW(INDIRECT("1:"&amp;AG30)),1)=" ")*(ROW(INDIRECT("1:"&amp;AG30))))))))</f>
        <v/>
      </c>
      <c r="AG30" s="249">
        <v>34</v>
      </c>
      <c r="AH30" s="247">
        <f t="shared" ca="1" si="12"/>
        <v>0</v>
      </c>
      <c r="AI30" s="248" t="str">
        <f t="shared" si="13"/>
        <v/>
      </c>
      <c r="AK30" s="255"/>
      <c r="AL30" s="183"/>
      <c r="AM30" s="241"/>
      <c r="AN30" s="256">
        <f t="shared" si="20"/>
        <v>0</v>
      </c>
      <c r="AO30" s="257" t="str">
        <f t="shared" si="21"/>
        <v/>
      </c>
      <c r="AP30" s="206"/>
      <c r="AQ30" s="206"/>
    </row>
    <row r="31" spans="2:43" ht="26.25">
      <c r="B31" s="228" t="str">
        <f t="shared" si="5"/>
        <v/>
      </c>
      <c r="C31" s="229"/>
      <c r="D31" s="230"/>
      <c r="E31" s="231" t="str">
        <f>SUBSTITUTE(K31,E9,"")</f>
        <v/>
      </c>
      <c r="F31" s="232" t="str">
        <f>SUBSTITUTE(E31,F9,"")</f>
        <v/>
      </c>
      <c r="G31" s="232" t="str">
        <f>SUBSTITUTE(F31,G9,"")</f>
        <v/>
      </c>
      <c r="H31" s="233" t="str">
        <f t="shared" si="0"/>
        <v/>
      </c>
      <c r="I31" s="234" t="str">
        <f t="shared" si="1"/>
        <v/>
      </c>
      <c r="J31" s="278" t="s">
        <v>2</v>
      </c>
      <c r="K31" s="235"/>
      <c r="L31" s="236"/>
      <c r="M31" s="237">
        <f t="shared" si="19"/>
        <v>0</v>
      </c>
      <c r="N31" s="238" t="str">
        <f t="shared" si="7"/>
        <v/>
      </c>
      <c r="O31" s="239">
        <f t="shared" si="2"/>
        <v>0</v>
      </c>
      <c r="P31" s="240" t="str">
        <f t="shared" si="15"/>
        <v/>
      </c>
      <c r="Q31" s="241">
        <v>255</v>
      </c>
      <c r="R31" s="242" t="str">
        <f t="shared" si="16"/>
        <v/>
      </c>
      <c r="S31" s="243" t="str">
        <f t="shared" si="17"/>
        <v/>
      </c>
      <c r="T31" s="244" t="str">
        <f t="shared" si="18"/>
        <v/>
      </c>
      <c r="V31" s="245" t="str">
        <f t="shared" si="3"/>
        <v/>
      </c>
      <c r="W31" s="249">
        <v>50</v>
      </c>
      <c r="X31" s="247">
        <f t="shared" si="8"/>
        <v>0</v>
      </c>
      <c r="Y31" s="248" t="str">
        <f t="shared" si="9"/>
        <v/>
      </c>
      <c r="AA31" s="245" t="str" cm="1">
        <f t="array" aca="1" ref="AA31" ca="1">IF(ISBLANK(K31),"",LEFT(B31,MAX(IF(ISERROR(SEARCH(" ",LEFT(B31,AB31),ROW(OFFSET(INDIRECT("v14"),,,LEN(B31))))),0,SEARCH(" ",LEFT(B31,AB31),ROW(OFFSET(INDIRECT("v14"),,,LEN(B31))))))))</f>
        <v/>
      </c>
      <c r="AB31" s="249">
        <v>50</v>
      </c>
      <c r="AC31" s="247">
        <f t="shared" ca="1" si="10"/>
        <v>0</v>
      </c>
      <c r="AD31" s="248" t="str">
        <f t="shared" si="11"/>
        <v/>
      </c>
      <c r="AF31" s="245" t="str" cm="1">
        <f t="array" aca="1" ref="AF31" ca="1">IF(ISBLANK(K31),"",LEFT(B31,MIN(AG31,SUMPRODUCT(MAX((MID(B31,ROW(INDIRECT("1:"&amp;AG31)),1)=" ")*(ROW(INDIRECT("1:"&amp;AG31))))))))</f>
        <v/>
      </c>
      <c r="AG31" s="249">
        <v>35</v>
      </c>
      <c r="AH31" s="247">
        <f t="shared" ca="1" si="12"/>
        <v>0</v>
      </c>
      <c r="AI31" s="248" t="str">
        <f t="shared" si="13"/>
        <v/>
      </c>
      <c r="AK31" s="255"/>
      <c r="AL31" s="183"/>
      <c r="AM31" s="241"/>
      <c r="AN31" s="256">
        <f t="shared" si="20"/>
        <v>0</v>
      </c>
      <c r="AO31" s="257" t="str">
        <f t="shared" si="21"/>
        <v/>
      </c>
      <c r="AP31" s="206"/>
      <c r="AQ31" s="206"/>
    </row>
    <row r="32" spans="2:43" ht="26.25">
      <c r="B32" s="228" t="str">
        <f t="shared" si="5"/>
        <v/>
      </c>
      <c r="C32" s="229"/>
      <c r="D32" s="230"/>
      <c r="E32" s="231" t="str">
        <f>SUBSTITUTE(K32,E9,"")</f>
        <v/>
      </c>
      <c r="F32" s="232" t="str">
        <f>SUBSTITUTE(E32,F9,"")</f>
        <v/>
      </c>
      <c r="G32" s="232" t="str">
        <f>SUBSTITUTE(F32,G9,"")</f>
        <v/>
      </c>
      <c r="H32" s="233" t="str">
        <f t="shared" si="0"/>
        <v/>
      </c>
      <c r="I32" s="234" t="str">
        <f t="shared" si="1"/>
        <v/>
      </c>
      <c r="J32" s="278" t="s">
        <v>2</v>
      </c>
      <c r="K32" s="235"/>
      <c r="L32" s="236"/>
      <c r="M32" s="237">
        <f t="shared" si="19"/>
        <v>0</v>
      </c>
      <c r="N32" s="238" t="str">
        <f t="shared" si="7"/>
        <v/>
      </c>
      <c r="O32" s="239">
        <f t="shared" si="2"/>
        <v>0</v>
      </c>
      <c r="P32" s="240" t="str">
        <f t="shared" si="15"/>
        <v/>
      </c>
      <c r="Q32" s="241">
        <v>255</v>
      </c>
      <c r="R32" s="242" t="str">
        <f t="shared" si="16"/>
        <v/>
      </c>
      <c r="S32" s="243" t="str">
        <f t="shared" si="17"/>
        <v/>
      </c>
      <c r="T32" s="244" t="str">
        <f t="shared" si="18"/>
        <v/>
      </c>
      <c r="V32" s="245" t="str">
        <f t="shared" si="3"/>
        <v/>
      </c>
      <c r="W32" s="249">
        <v>50</v>
      </c>
      <c r="X32" s="247">
        <f t="shared" si="8"/>
        <v>0</v>
      </c>
      <c r="Y32" s="248" t="str">
        <f t="shared" si="9"/>
        <v/>
      </c>
      <c r="AA32" s="245" t="str" cm="1">
        <f t="array" aca="1" ref="AA32" ca="1">IF(ISBLANK(K32),"",LEFT(B32,MAX(IF(ISERROR(SEARCH(" ",LEFT(B32,AB32),ROW(OFFSET(INDIRECT("v14"),,,LEN(B32))))),0,SEARCH(" ",LEFT(B32,AB32),ROW(OFFSET(INDIRECT("v14"),,,LEN(B32))))))))</f>
        <v/>
      </c>
      <c r="AB32" s="249">
        <v>50</v>
      </c>
      <c r="AC32" s="247">
        <f t="shared" ca="1" si="10"/>
        <v>0</v>
      </c>
      <c r="AD32" s="248" t="str">
        <f t="shared" si="11"/>
        <v/>
      </c>
      <c r="AF32" s="245" t="str" cm="1">
        <f t="array" aca="1" ref="AF32" ca="1">IF(ISBLANK(K32),"",LEFT(B32,MIN(AG32,SUMPRODUCT(MAX((MID(B32,ROW(INDIRECT("1:"&amp;AG32)),1)=" ")*(ROW(INDIRECT("1:"&amp;AG32))))))))</f>
        <v/>
      </c>
      <c r="AG32" s="249">
        <v>36</v>
      </c>
      <c r="AH32" s="247">
        <f t="shared" ca="1" si="12"/>
        <v>0</v>
      </c>
      <c r="AI32" s="248" t="str">
        <f t="shared" si="13"/>
        <v/>
      </c>
      <c r="AK32" s="255"/>
      <c r="AL32" s="183"/>
      <c r="AM32" s="241"/>
      <c r="AN32" s="256">
        <f t="shared" si="20"/>
        <v>0</v>
      </c>
      <c r="AO32" s="257" t="str">
        <f t="shared" si="21"/>
        <v/>
      </c>
      <c r="AP32" s="206"/>
      <c r="AQ32" s="206"/>
    </row>
    <row r="33" spans="1:43" ht="26.25">
      <c r="B33" s="228" t="str">
        <f t="shared" si="5"/>
        <v/>
      </c>
      <c r="C33" s="229"/>
      <c r="D33" s="230"/>
      <c r="E33" s="231" t="str">
        <f>SUBSTITUTE(K33,E9,"")</f>
        <v/>
      </c>
      <c r="F33" s="232" t="str">
        <f>SUBSTITUTE(E33,F9,"")</f>
        <v/>
      </c>
      <c r="G33" s="232" t="str">
        <f>SUBSTITUTE(F33,G9,"")</f>
        <v/>
      </c>
      <c r="H33" s="233" t="str">
        <f t="shared" si="0"/>
        <v/>
      </c>
      <c r="I33" s="234" t="str">
        <f t="shared" si="1"/>
        <v/>
      </c>
      <c r="J33" s="278" t="s">
        <v>2</v>
      </c>
      <c r="K33" s="235"/>
      <c r="L33" s="236"/>
      <c r="M33" s="237">
        <f t="shared" si="19"/>
        <v>0</v>
      </c>
      <c r="N33" s="238" t="str">
        <f t="shared" si="7"/>
        <v/>
      </c>
      <c r="O33" s="239">
        <f t="shared" si="2"/>
        <v>0</v>
      </c>
      <c r="P33" s="240" t="str">
        <f t="shared" si="15"/>
        <v/>
      </c>
      <c r="Q33" s="241">
        <v>255</v>
      </c>
      <c r="R33" s="242" t="str">
        <f t="shared" si="16"/>
        <v/>
      </c>
      <c r="S33" s="243" t="str">
        <f t="shared" si="17"/>
        <v/>
      </c>
      <c r="T33" s="244" t="str">
        <f t="shared" si="18"/>
        <v/>
      </c>
      <c r="V33" s="245" t="str">
        <f t="shared" si="3"/>
        <v/>
      </c>
      <c r="W33" s="249">
        <v>50</v>
      </c>
      <c r="X33" s="247">
        <f t="shared" si="8"/>
        <v>0</v>
      </c>
      <c r="Y33" s="248" t="str">
        <f t="shared" si="9"/>
        <v/>
      </c>
      <c r="AA33" s="245" t="str" cm="1">
        <f t="array" aca="1" ref="AA33" ca="1">IF(ISBLANK(K33),"",LEFT(B33,MAX(IF(ISERROR(SEARCH(" ",LEFT(B33,AB33),ROW(OFFSET(INDIRECT("v14"),,,LEN(B33))))),0,SEARCH(" ",LEFT(B33,AB33),ROW(OFFSET(INDIRECT("v14"),,,LEN(B33))))))))</f>
        <v/>
      </c>
      <c r="AB33" s="249">
        <v>50</v>
      </c>
      <c r="AC33" s="247">
        <f t="shared" ca="1" si="10"/>
        <v>0</v>
      </c>
      <c r="AD33" s="248" t="str">
        <f t="shared" si="11"/>
        <v/>
      </c>
      <c r="AF33" s="245" t="str" cm="1">
        <f t="array" aca="1" ref="AF33" ca="1">IF(ISBLANK(K33),"",LEFT(B33,MIN(AG33,SUMPRODUCT(MAX((MID(B33,ROW(INDIRECT("1:"&amp;AG33)),1)=" ")*(ROW(INDIRECT("1:"&amp;AG33))))))))</f>
        <v/>
      </c>
      <c r="AG33" s="249">
        <v>37</v>
      </c>
      <c r="AH33" s="247">
        <f t="shared" ca="1" si="12"/>
        <v>0</v>
      </c>
      <c r="AI33" s="248" t="str">
        <f t="shared" si="13"/>
        <v/>
      </c>
      <c r="AK33" s="255"/>
      <c r="AL33" s="183"/>
      <c r="AM33" s="241"/>
      <c r="AN33" s="256">
        <f t="shared" si="20"/>
        <v>0</v>
      </c>
      <c r="AO33" s="257" t="str">
        <f t="shared" si="21"/>
        <v/>
      </c>
      <c r="AP33" s="206"/>
      <c r="AQ33" s="206"/>
    </row>
    <row r="34" spans="1:43" ht="26.25">
      <c r="B34" s="228" t="str">
        <f t="shared" si="5"/>
        <v/>
      </c>
      <c r="C34" s="229"/>
      <c r="D34" s="230"/>
      <c r="E34" s="231" t="str">
        <f>SUBSTITUTE(K34,E9,"")</f>
        <v/>
      </c>
      <c r="F34" s="232" t="str">
        <f>SUBSTITUTE(E34,F9,"")</f>
        <v/>
      </c>
      <c r="G34" s="232" t="str">
        <f>SUBSTITUTE(F34,G9,"")</f>
        <v/>
      </c>
      <c r="H34" s="233" t="str">
        <f t="shared" si="0"/>
        <v/>
      </c>
      <c r="I34" s="234" t="str">
        <f t="shared" si="1"/>
        <v/>
      </c>
      <c r="J34" s="278" t="s">
        <v>2</v>
      </c>
      <c r="K34" s="235"/>
      <c r="L34" s="236"/>
      <c r="M34" s="237">
        <f t="shared" si="19"/>
        <v>0</v>
      </c>
      <c r="N34" s="238" t="str">
        <f t="shared" si="7"/>
        <v/>
      </c>
      <c r="O34" s="239">
        <f t="shared" si="2"/>
        <v>0</v>
      </c>
      <c r="P34" s="240" t="str">
        <f t="shared" si="15"/>
        <v/>
      </c>
      <c r="Q34" s="241">
        <v>255</v>
      </c>
      <c r="R34" s="242" t="str">
        <f t="shared" si="16"/>
        <v/>
      </c>
      <c r="S34" s="243" t="str">
        <f t="shared" si="17"/>
        <v/>
      </c>
      <c r="T34" s="244" t="str">
        <f t="shared" si="18"/>
        <v/>
      </c>
      <c r="V34" s="245" t="str">
        <f t="shared" si="3"/>
        <v/>
      </c>
      <c r="W34" s="249">
        <v>50</v>
      </c>
      <c r="X34" s="247">
        <f t="shared" si="8"/>
        <v>0</v>
      </c>
      <c r="Y34" s="248" t="str">
        <f t="shared" si="9"/>
        <v/>
      </c>
      <c r="AA34" s="245" t="str" cm="1">
        <f t="array" aca="1" ref="AA34" ca="1">IF(ISBLANK(K34),"",LEFT(B34,MAX(IF(ISERROR(SEARCH(" ",LEFT(B34,AB34),ROW(OFFSET(INDIRECT("v14"),,,LEN(B34))))),0,SEARCH(" ",LEFT(B34,AB34),ROW(OFFSET(INDIRECT("v14"),,,LEN(B34))))))))</f>
        <v/>
      </c>
      <c r="AB34" s="249">
        <v>50</v>
      </c>
      <c r="AC34" s="247">
        <f t="shared" ca="1" si="10"/>
        <v>0</v>
      </c>
      <c r="AD34" s="248" t="str">
        <f t="shared" si="11"/>
        <v/>
      </c>
      <c r="AF34" s="245" t="str" cm="1">
        <f t="array" aca="1" ref="AF34" ca="1">IF(ISBLANK(K34),"",LEFT(B34,MIN(AG34,SUMPRODUCT(MAX((MID(B34,ROW(INDIRECT("1:"&amp;AG34)),1)=" ")*(ROW(INDIRECT("1:"&amp;AG34))))))))</f>
        <v/>
      </c>
      <c r="AG34" s="249">
        <v>38</v>
      </c>
      <c r="AH34" s="247">
        <f t="shared" ca="1" si="12"/>
        <v>0</v>
      </c>
      <c r="AI34" s="248" t="str">
        <f t="shared" si="13"/>
        <v/>
      </c>
      <c r="AK34" s="255"/>
      <c r="AL34" s="183"/>
      <c r="AM34" s="241"/>
      <c r="AN34" s="256">
        <f t="shared" si="20"/>
        <v>0</v>
      </c>
      <c r="AO34" s="257" t="str">
        <f t="shared" si="21"/>
        <v/>
      </c>
      <c r="AP34" s="206"/>
      <c r="AQ34" s="206"/>
    </row>
    <row r="35" spans="1:43" ht="26.25">
      <c r="B35" s="228" t="str">
        <f t="shared" si="5"/>
        <v/>
      </c>
      <c r="C35" s="229"/>
      <c r="D35" s="230"/>
      <c r="E35" s="231" t="str">
        <f>SUBSTITUTE(K35,E9,"")</f>
        <v/>
      </c>
      <c r="F35" s="232" t="str">
        <f>SUBSTITUTE(E35,F9,"")</f>
        <v/>
      </c>
      <c r="G35" s="232" t="str">
        <f>SUBSTITUTE(F35,G9,"")</f>
        <v/>
      </c>
      <c r="H35" s="233" t="str">
        <f t="shared" si="0"/>
        <v/>
      </c>
      <c r="I35" s="234" t="str">
        <f t="shared" si="1"/>
        <v/>
      </c>
      <c r="J35" s="278" t="s">
        <v>2</v>
      </c>
      <c r="K35" s="235"/>
      <c r="L35" s="236"/>
      <c r="M35" s="237">
        <f t="shared" si="19"/>
        <v>0</v>
      </c>
      <c r="N35" s="238" t="str">
        <f t="shared" si="7"/>
        <v/>
      </c>
      <c r="O35" s="239">
        <f t="shared" si="2"/>
        <v>0</v>
      </c>
      <c r="P35" s="240" t="str">
        <f t="shared" si="15"/>
        <v/>
      </c>
      <c r="Q35" s="241">
        <v>255</v>
      </c>
      <c r="R35" s="242" t="str">
        <f t="shared" si="16"/>
        <v/>
      </c>
      <c r="S35" s="243" t="str">
        <f t="shared" si="17"/>
        <v/>
      </c>
      <c r="T35" s="244" t="str">
        <f t="shared" si="18"/>
        <v/>
      </c>
      <c r="V35" s="245" t="str">
        <f t="shared" si="3"/>
        <v/>
      </c>
      <c r="W35" s="249">
        <v>50</v>
      </c>
      <c r="X35" s="247">
        <f t="shared" si="8"/>
        <v>0</v>
      </c>
      <c r="Y35" s="248" t="str">
        <f t="shared" si="9"/>
        <v/>
      </c>
      <c r="AA35" s="245" t="str" cm="1">
        <f t="array" aca="1" ref="AA35" ca="1">IF(ISBLANK(K35),"",LEFT(B35,MAX(IF(ISERROR(SEARCH(" ",LEFT(B35,AB35),ROW(OFFSET(INDIRECT("v14"),,,LEN(B35))))),0,SEARCH(" ",LEFT(B35,AB35),ROW(OFFSET(INDIRECT("v14"),,,LEN(B35))))))))</f>
        <v/>
      </c>
      <c r="AB35" s="249">
        <v>50</v>
      </c>
      <c r="AC35" s="247">
        <f t="shared" ca="1" si="10"/>
        <v>0</v>
      </c>
      <c r="AD35" s="248" t="str">
        <f t="shared" si="11"/>
        <v/>
      </c>
      <c r="AF35" s="245" t="str" cm="1">
        <f t="array" aca="1" ref="AF35" ca="1">IF(ISBLANK(K35),"",LEFT(B35,MIN(AG35,SUMPRODUCT(MAX((MID(B35,ROW(INDIRECT("1:"&amp;AG35)),1)=" ")*(ROW(INDIRECT("1:"&amp;AG35))))))))</f>
        <v/>
      </c>
      <c r="AG35" s="249">
        <v>39</v>
      </c>
      <c r="AH35" s="247">
        <f t="shared" ca="1" si="12"/>
        <v>0</v>
      </c>
      <c r="AI35" s="248" t="str">
        <f t="shared" si="13"/>
        <v/>
      </c>
      <c r="AK35" s="255"/>
      <c r="AL35" s="183"/>
      <c r="AM35" s="241"/>
      <c r="AN35" s="256">
        <f t="shared" si="20"/>
        <v>0</v>
      </c>
      <c r="AO35" s="257" t="str">
        <f t="shared" si="21"/>
        <v/>
      </c>
      <c r="AP35" s="206"/>
      <c r="AQ35" s="206"/>
    </row>
    <row r="36" spans="1:43" ht="26.25">
      <c r="B36" s="228" t="str">
        <f t="shared" si="5"/>
        <v/>
      </c>
      <c r="C36" s="229"/>
      <c r="D36" s="230"/>
      <c r="E36" s="231" t="str">
        <f>SUBSTITUTE(K36,E9,"")</f>
        <v/>
      </c>
      <c r="F36" s="232" t="str">
        <f>SUBSTITUTE(E36,F9,"")</f>
        <v/>
      </c>
      <c r="G36" s="232" t="str">
        <f>SUBSTITUTE(F36,G9,"")</f>
        <v/>
      </c>
      <c r="H36" s="233" t="str">
        <f t="shared" si="0"/>
        <v/>
      </c>
      <c r="I36" s="234" t="str">
        <f t="shared" si="1"/>
        <v/>
      </c>
      <c r="J36" s="278" t="s">
        <v>2</v>
      </c>
      <c r="K36" s="235"/>
      <c r="L36" s="236"/>
      <c r="M36" s="237">
        <f t="shared" si="19"/>
        <v>0</v>
      </c>
      <c r="N36" s="238" t="str">
        <f t="shared" si="7"/>
        <v/>
      </c>
      <c r="O36" s="239">
        <f t="shared" si="2"/>
        <v>0</v>
      </c>
      <c r="P36" s="240" t="str">
        <f t="shared" si="15"/>
        <v/>
      </c>
      <c r="Q36" s="241">
        <v>255</v>
      </c>
      <c r="R36" s="242" t="str">
        <f t="shared" si="16"/>
        <v/>
      </c>
      <c r="S36" s="243" t="str">
        <f t="shared" si="17"/>
        <v/>
      </c>
      <c r="T36" s="244" t="str">
        <f t="shared" si="18"/>
        <v/>
      </c>
      <c r="V36" s="245" t="str">
        <f t="shared" si="3"/>
        <v/>
      </c>
      <c r="W36" s="249">
        <v>50</v>
      </c>
      <c r="X36" s="247">
        <f t="shared" si="8"/>
        <v>0</v>
      </c>
      <c r="Y36" s="248" t="str">
        <f t="shared" si="9"/>
        <v/>
      </c>
      <c r="AA36" s="245" t="str" cm="1">
        <f t="array" aca="1" ref="AA36" ca="1">IF(ISBLANK(K36),"",LEFT(B36,MAX(IF(ISERROR(SEARCH(" ",LEFT(B36,AB36),ROW(OFFSET(INDIRECT("v14"),,,LEN(B36))))),0,SEARCH(" ",LEFT(B36,AB36),ROW(OFFSET(INDIRECT("v14"),,,LEN(B36))))))))</f>
        <v/>
      </c>
      <c r="AB36" s="249">
        <v>50</v>
      </c>
      <c r="AC36" s="247">
        <f t="shared" ca="1" si="10"/>
        <v>0</v>
      </c>
      <c r="AD36" s="248" t="str">
        <f t="shared" si="11"/>
        <v/>
      </c>
      <c r="AF36" s="245" t="str" cm="1">
        <f t="array" aca="1" ref="AF36" ca="1">IF(ISBLANK(K36),"",LEFT(B36,MIN(AG36,SUMPRODUCT(MAX((MID(B36,ROW(INDIRECT("1:"&amp;AG36)),1)=" ")*(ROW(INDIRECT("1:"&amp;AG36))))))))</f>
        <v/>
      </c>
      <c r="AG36" s="249">
        <v>40</v>
      </c>
      <c r="AH36" s="247">
        <f t="shared" ca="1" si="12"/>
        <v>0</v>
      </c>
      <c r="AI36" s="248" t="str">
        <f t="shared" si="13"/>
        <v/>
      </c>
      <c r="AK36" s="255"/>
      <c r="AL36" s="183"/>
      <c r="AM36" s="241"/>
      <c r="AN36" s="256">
        <f t="shared" si="20"/>
        <v>0</v>
      </c>
      <c r="AO36" s="257" t="str">
        <f t="shared" si="21"/>
        <v/>
      </c>
      <c r="AP36" s="206"/>
      <c r="AQ36" s="206"/>
    </row>
    <row r="37" spans="1:43">
      <c r="A37" s="262"/>
      <c r="B37" s="263"/>
      <c r="C37" s="263"/>
      <c r="D37" s="263"/>
      <c r="E37" s="264" t="str">
        <f>SUBSTITUTE(K37,"—","",1)</f>
        <v/>
      </c>
      <c r="F37" s="263" t="str">
        <f t="shared" ref="F37" si="22">TRIM(E37)</f>
        <v/>
      </c>
      <c r="G37" s="263"/>
      <c r="H37" s="263"/>
      <c r="I37" s="263"/>
      <c r="K37" s="262"/>
      <c r="L37" s="262"/>
      <c r="M37" s="262"/>
      <c r="N37" s="262"/>
      <c r="O37" s="262"/>
      <c r="P37" s="262"/>
      <c r="Q37" s="262"/>
      <c r="R37" s="262"/>
      <c r="S37" s="262"/>
      <c r="T37" s="262"/>
      <c r="V37" s="262"/>
      <c r="W37" s="262"/>
      <c r="X37" s="262"/>
      <c r="Y37" s="262"/>
      <c r="AA37" s="262"/>
      <c r="AB37" s="262"/>
      <c r="AC37" s="262"/>
      <c r="AD37" s="262"/>
      <c r="AF37" s="262"/>
      <c r="AG37" s="262"/>
      <c r="AH37" s="262"/>
      <c r="AI37" s="262"/>
      <c r="AK37" s="262"/>
      <c r="AL37" s="262"/>
      <c r="AM37" s="262"/>
      <c r="AN37" s="262"/>
      <c r="AO37" s="262"/>
      <c r="AP37" s="262"/>
      <c r="AQ37" s="262"/>
    </row>
    <row r="38" spans="1:43" ht="21.75" thickBot="1">
      <c r="B38" s="180"/>
      <c r="C38" s="180"/>
      <c r="D38" s="180"/>
      <c r="E38" s="181"/>
      <c r="F38" s="180"/>
      <c r="G38" s="180"/>
      <c r="H38" s="180"/>
      <c r="I38" s="180"/>
    </row>
    <row r="39" spans="1:43">
      <c r="B39" s="265" t="s">
        <v>790</v>
      </c>
      <c r="C39" s="180"/>
      <c r="D39" s="180"/>
      <c r="E39" s="181"/>
      <c r="F39" s="180"/>
      <c r="G39" s="180"/>
      <c r="H39" s="180"/>
      <c r="I39" s="180"/>
      <c r="K39" s="266" t="s">
        <v>791</v>
      </c>
    </row>
    <row r="40" spans="1:43">
      <c r="B40" s="267" t="s">
        <v>792</v>
      </c>
      <c r="C40" s="180"/>
      <c r="D40" s="180"/>
      <c r="E40" s="181"/>
      <c r="F40" s="180"/>
      <c r="G40" s="180"/>
      <c r="H40" s="180"/>
      <c r="I40" s="180"/>
      <c r="K40" s="268" t="s">
        <v>793</v>
      </c>
    </row>
    <row r="41" spans="1:43">
      <c r="B41" s="267" t="s">
        <v>794</v>
      </c>
      <c r="C41" s="180"/>
      <c r="D41" s="180"/>
      <c r="E41" s="181"/>
      <c r="F41" s="180"/>
      <c r="G41" s="180"/>
      <c r="H41" s="180"/>
      <c r="I41" s="180"/>
      <c r="K41" s="268" t="s">
        <v>876</v>
      </c>
    </row>
    <row r="42" spans="1:43">
      <c r="B42" s="267" t="s">
        <v>795</v>
      </c>
      <c r="C42" s="180"/>
      <c r="D42" s="180"/>
      <c r="E42" s="181"/>
      <c r="F42" s="180"/>
      <c r="G42" s="180"/>
      <c r="H42" s="180"/>
      <c r="I42" s="180"/>
      <c r="K42" s="268" t="s">
        <v>877</v>
      </c>
    </row>
    <row r="43" spans="1:43" ht="21" customHeight="1">
      <c r="B43" s="267" t="s">
        <v>796</v>
      </c>
      <c r="C43" s="180"/>
      <c r="D43" s="180"/>
      <c r="E43" s="181"/>
      <c r="F43" s="180"/>
      <c r="G43" s="180"/>
      <c r="H43" s="180"/>
      <c r="I43" s="180"/>
      <c r="K43" s="268" t="s">
        <v>797</v>
      </c>
    </row>
    <row r="44" spans="1:43" ht="21.75" thickBot="1">
      <c r="B44" s="269"/>
      <c r="C44" s="180"/>
      <c r="D44" s="180"/>
      <c r="E44" s="181"/>
      <c r="F44" s="180"/>
      <c r="G44" s="180"/>
      <c r="H44" s="180"/>
      <c r="I44" s="180"/>
      <c r="K44" s="279" t="s">
        <v>798</v>
      </c>
    </row>
    <row r="45" spans="1:43">
      <c r="B45" s="180"/>
      <c r="C45" s="180"/>
      <c r="D45" s="180"/>
      <c r="E45" s="181"/>
      <c r="F45" s="180"/>
      <c r="G45" s="180"/>
      <c r="H45" s="180"/>
      <c r="I45" s="180"/>
    </row>
    <row r="47" spans="1:43" s="168" customFormat="1" ht="30" customHeight="1">
      <c r="A47" s="166"/>
      <c r="B47" s="166"/>
      <c r="C47" s="166"/>
      <c r="D47" s="166"/>
      <c r="E47" s="280"/>
      <c r="F47" s="280"/>
      <c r="G47" s="166"/>
      <c r="H47" s="166"/>
      <c r="I47" s="166"/>
      <c r="L47" s="281"/>
      <c r="M47" s="281"/>
      <c r="N47" s="281"/>
      <c r="O47" s="281"/>
      <c r="P47" s="281"/>
      <c r="Q47" s="175"/>
      <c r="R47" s="175"/>
      <c r="S47" s="175"/>
      <c r="T47" s="175"/>
      <c r="U47" s="175"/>
      <c r="V47" s="175"/>
      <c r="W47" s="175"/>
      <c r="X47" s="175"/>
      <c r="Y47" s="175"/>
      <c r="Z47" s="175"/>
      <c r="AA47" s="175"/>
      <c r="AB47" s="175"/>
      <c r="AC47" s="175"/>
    </row>
    <row r="48" spans="1:43" s="168" customFormat="1" ht="30" customHeight="1">
      <c r="A48" s="166"/>
      <c r="B48" s="169"/>
      <c r="C48" s="166"/>
      <c r="D48" s="282" t="s">
        <v>775</v>
      </c>
      <c r="E48" s="282"/>
      <c r="F48" s="282"/>
      <c r="G48" s="166"/>
      <c r="H48" s="166"/>
      <c r="I48" s="283"/>
      <c r="L48" s="284"/>
      <c r="M48" s="284"/>
      <c r="N48" s="284"/>
      <c r="O48" s="284"/>
      <c r="P48" s="284"/>
      <c r="Q48" s="284"/>
      <c r="R48" s="284"/>
      <c r="S48" s="284"/>
      <c r="T48" s="284"/>
      <c r="U48" s="284"/>
      <c r="V48" s="175"/>
      <c r="W48" s="15"/>
      <c r="X48" s="1728"/>
      <c r="Y48" s="1728"/>
      <c r="Z48" s="1728"/>
      <c r="AA48" s="1728"/>
      <c r="AB48" s="15"/>
      <c r="AC48" s="175"/>
    </row>
    <row r="49" spans="1:29" s="168" customFormat="1" ht="30" customHeight="1">
      <c r="A49" s="166"/>
      <c r="B49" s="169"/>
      <c r="C49" s="166"/>
      <c r="D49" s="282"/>
      <c r="E49" s="282"/>
      <c r="F49" s="282"/>
      <c r="G49" s="166"/>
      <c r="H49" s="166"/>
      <c r="I49" s="283"/>
      <c r="L49" s="284"/>
      <c r="M49" s="284"/>
      <c r="N49" s="284"/>
      <c r="O49" s="284"/>
      <c r="P49" s="284"/>
      <c r="Q49" s="284"/>
      <c r="R49" s="284"/>
      <c r="S49" s="284"/>
      <c r="T49" s="284"/>
      <c r="U49" s="284"/>
      <c r="V49" s="175"/>
      <c r="W49" s="285"/>
      <c r="X49" s="1728"/>
      <c r="Y49" s="1728"/>
      <c r="Z49" s="1728"/>
      <c r="AA49" s="1728"/>
      <c r="AB49" s="15"/>
      <c r="AC49" s="175"/>
    </row>
    <row r="50" spans="1:29" s="168" customFormat="1" ht="30" customHeight="1">
      <c r="A50" s="166"/>
      <c r="B50" s="170"/>
      <c r="C50" s="166"/>
      <c r="D50" s="286" t="s">
        <v>879</v>
      </c>
      <c r="E50" s="286"/>
      <c r="F50" s="280"/>
      <c r="G50" s="166"/>
      <c r="H50" s="166"/>
      <c r="I50" s="283"/>
      <c r="L50" s="284"/>
      <c r="M50" s="284"/>
      <c r="N50" s="284"/>
      <c r="O50" s="284"/>
      <c r="P50" s="284"/>
      <c r="Q50" s="284"/>
      <c r="R50" s="284"/>
      <c r="S50" s="284"/>
      <c r="T50" s="284"/>
      <c r="U50" s="284"/>
      <c r="V50" s="175"/>
      <c r="W50" s="15"/>
      <c r="X50" s="1728"/>
      <c r="Y50" s="1728"/>
      <c r="Z50" s="1728"/>
      <c r="AA50" s="1728"/>
      <c r="AB50" s="15"/>
      <c r="AC50" s="175"/>
    </row>
    <row r="51" spans="1:29" s="168" customFormat="1" ht="30" customHeight="1">
      <c r="A51" s="166"/>
      <c r="B51" s="170"/>
      <c r="C51" s="166"/>
      <c r="D51" s="286" t="s">
        <v>777</v>
      </c>
      <c r="E51" s="286"/>
      <c r="F51" s="280"/>
      <c r="G51" s="166"/>
      <c r="H51" s="166"/>
      <c r="I51" s="283"/>
      <c r="L51" s="284"/>
      <c r="M51" s="284"/>
      <c r="N51" s="284"/>
      <c r="O51" s="284"/>
      <c r="P51" s="284"/>
      <c r="Q51" s="284"/>
      <c r="R51" s="284"/>
      <c r="S51" s="284"/>
      <c r="T51" s="284"/>
      <c r="U51" s="284"/>
      <c r="V51" s="175"/>
      <c r="W51" s="285"/>
      <c r="X51" s="1728"/>
      <c r="Y51" s="1728"/>
      <c r="Z51" s="1728"/>
      <c r="AA51" s="1728"/>
      <c r="AB51" s="15"/>
      <c r="AC51" s="175"/>
    </row>
    <row r="52" spans="1:29" s="168" customFormat="1" ht="30" customHeight="1">
      <c r="A52" s="166"/>
      <c r="B52" s="170"/>
      <c r="C52" s="166"/>
      <c r="D52" s="286" t="s">
        <v>778</v>
      </c>
      <c r="E52" s="286"/>
      <c r="F52" s="280"/>
      <c r="G52" s="166"/>
      <c r="H52" s="166"/>
      <c r="I52" s="283"/>
      <c r="L52" s="284"/>
      <c r="M52" s="284"/>
      <c r="N52" s="284"/>
      <c r="O52" s="284"/>
      <c r="P52" s="284"/>
      <c r="Q52" s="284"/>
      <c r="R52" s="284"/>
      <c r="S52" s="284"/>
      <c r="T52" s="284"/>
      <c r="U52" s="284"/>
      <c r="V52" s="175"/>
      <c r="W52" s="15"/>
      <c r="X52" s="1728"/>
      <c r="Y52" s="1728"/>
      <c r="Z52" s="1728"/>
      <c r="AA52" s="1728"/>
      <c r="AB52" s="15"/>
      <c r="AC52" s="175"/>
    </row>
    <row r="53" spans="1:29" s="168" customFormat="1" ht="30" customHeight="1">
      <c r="A53" s="166"/>
      <c r="B53" s="171"/>
      <c r="C53" s="166"/>
      <c r="D53" s="367" t="str">
        <f ca="1">"Page "&amp;_xlfn.SHEET()&amp;" sur "&amp;_xlfn.SHEETS()</f>
        <v>Page 8 sur 11</v>
      </c>
      <c r="E53" s="166"/>
      <c r="F53" s="166"/>
      <c r="G53" s="166"/>
      <c r="H53" s="166"/>
      <c r="I53" s="283"/>
      <c r="L53" s="284"/>
      <c r="M53" s="284"/>
      <c r="N53" s="284"/>
      <c r="O53" s="284"/>
      <c r="P53" s="284"/>
      <c r="Q53" s="284"/>
      <c r="R53" s="284"/>
      <c r="S53" s="284"/>
      <c r="T53" s="284"/>
      <c r="U53" s="284"/>
      <c r="V53" s="175"/>
      <c r="W53" s="285"/>
      <c r="X53" s="1728"/>
      <c r="Y53" s="1728"/>
      <c r="Z53" s="1728"/>
      <c r="AA53" s="1728"/>
      <c r="AB53" s="15"/>
      <c r="AC53" s="175"/>
    </row>
    <row r="54" spans="1:29" s="168" customFormat="1" ht="30" customHeight="1">
      <c r="A54" s="166"/>
      <c r="B54" s="172" t="s">
        <v>779</v>
      </c>
      <c r="C54" s="166"/>
      <c r="D54" s="166"/>
      <c r="E54" s="166"/>
      <c r="F54" s="166"/>
      <c r="G54" s="166"/>
      <c r="H54" s="166"/>
      <c r="I54" s="283"/>
      <c r="L54" s="284"/>
      <c r="M54" s="284"/>
      <c r="N54" s="284"/>
      <c r="O54" s="284"/>
      <c r="P54" s="284"/>
      <c r="Q54" s="284"/>
      <c r="R54" s="284"/>
      <c r="S54" s="284"/>
      <c r="T54" s="284"/>
      <c r="U54" s="284"/>
      <c r="V54" s="175"/>
      <c r="W54" s="15"/>
      <c r="X54" s="1728"/>
      <c r="Y54" s="1728"/>
      <c r="Z54" s="1728"/>
      <c r="AA54" s="1728"/>
      <c r="AB54" s="15"/>
      <c r="AC54" s="175"/>
    </row>
    <row r="55" spans="1:29" s="168" customFormat="1" ht="30" customHeight="1">
      <c r="A55" s="166"/>
      <c r="B55" s="169"/>
      <c r="C55" s="166"/>
      <c r="D55" s="166"/>
      <c r="E55" s="166"/>
      <c r="F55" s="166"/>
      <c r="G55" s="166"/>
      <c r="H55" s="166"/>
      <c r="I55" s="283"/>
      <c r="L55" s="284"/>
      <c r="M55" s="284"/>
      <c r="N55" s="284"/>
      <c r="O55" s="284"/>
      <c r="P55" s="284"/>
      <c r="Q55" s="284"/>
      <c r="R55" s="284"/>
      <c r="S55" s="284"/>
      <c r="T55" s="284"/>
      <c r="U55" s="284"/>
      <c r="V55" s="175"/>
      <c r="W55" s="285"/>
      <c r="X55" s="1728"/>
      <c r="Y55" s="1728"/>
      <c r="Z55" s="1728"/>
      <c r="AA55" s="1728"/>
      <c r="AB55" s="15"/>
      <c r="AC55" s="175"/>
    </row>
    <row r="56" spans="1:29" s="168" customFormat="1" ht="30" customHeight="1">
      <c r="A56" s="166"/>
      <c r="B56" s="170" t="s">
        <v>780</v>
      </c>
      <c r="C56" s="166"/>
      <c r="D56" s="166"/>
      <c r="E56" s="166"/>
      <c r="F56" s="166"/>
      <c r="G56" s="166"/>
      <c r="H56" s="166"/>
      <c r="I56" s="283"/>
      <c r="L56" s="284"/>
      <c r="M56" s="284"/>
      <c r="N56" s="284"/>
      <c r="O56" s="284"/>
      <c r="P56" s="284"/>
      <c r="Q56" s="284"/>
      <c r="R56" s="284"/>
      <c r="S56" s="284"/>
      <c r="T56" s="284"/>
      <c r="U56" s="284"/>
      <c r="V56" s="175"/>
      <c r="W56" s="15"/>
      <c r="X56" s="1728"/>
      <c r="Y56" s="1728"/>
      <c r="Z56" s="1728"/>
      <c r="AA56" s="1728"/>
      <c r="AB56" s="15"/>
      <c r="AC56" s="175"/>
    </row>
    <row r="57" spans="1:29" s="168" customFormat="1" ht="30" customHeight="1">
      <c r="A57" s="166"/>
      <c r="B57" s="170" t="s">
        <v>781</v>
      </c>
      <c r="C57" s="166"/>
      <c r="D57" s="166"/>
      <c r="E57" s="166"/>
      <c r="F57" s="166"/>
      <c r="G57" s="166"/>
      <c r="H57" s="166"/>
      <c r="I57" s="283"/>
      <c r="L57" s="284"/>
      <c r="M57" s="284"/>
      <c r="N57" s="284"/>
      <c r="O57" s="284"/>
      <c r="P57" s="284"/>
      <c r="Q57" s="284"/>
      <c r="R57" s="284"/>
      <c r="S57" s="284"/>
      <c r="T57" s="284"/>
      <c r="U57" s="284"/>
      <c r="V57" s="175"/>
      <c r="W57" s="285"/>
      <c r="X57" s="1728"/>
      <c r="Y57" s="1728"/>
      <c r="Z57" s="1728"/>
      <c r="AA57" s="1728"/>
      <c r="AB57" s="15"/>
      <c r="AC57" s="175"/>
    </row>
    <row r="58" spans="1:29" s="168" customFormat="1" ht="30" customHeight="1">
      <c r="A58" s="166"/>
      <c r="B58" s="170" t="s">
        <v>782</v>
      </c>
      <c r="C58" s="166"/>
      <c r="D58" s="166"/>
      <c r="E58" s="166"/>
      <c r="F58" s="166"/>
      <c r="G58" s="166"/>
      <c r="H58" s="166"/>
      <c r="I58" s="283"/>
      <c r="L58" s="284"/>
      <c r="M58" s="284"/>
      <c r="N58" s="284"/>
      <c r="O58" s="284"/>
      <c r="P58" s="284"/>
      <c r="Q58" s="284"/>
      <c r="R58" s="284"/>
      <c r="S58" s="284"/>
      <c r="T58" s="284"/>
      <c r="U58" s="284"/>
      <c r="V58" s="175"/>
      <c r="W58" s="15"/>
      <c r="X58" s="1728"/>
      <c r="Y58" s="1728"/>
      <c r="Z58" s="1728"/>
      <c r="AA58" s="1728"/>
      <c r="AB58" s="15"/>
      <c r="AC58" s="175"/>
    </row>
    <row r="59" spans="1:29" s="168" customFormat="1" ht="30" customHeight="1">
      <c r="A59" s="166"/>
      <c r="B59" s="171"/>
      <c r="C59" s="166"/>
      <c r="D59" s="166"/>
      <c r="E59" s="166"/>
      <c r="F59" s="166"/>
      <c r="G59" s="166"/>
      <c r="H59" s="166"/>
      <c r="I59" s="283"/>
      <c r="L59" s="284"/>
      <c r="M59" s="284"/>
      <c r="N59" s="284"/>
      <c r="O59" s="284"/>
      <c r="P59" s="284"/>
      <c r="Q59" s="284"/>
      <c r="R59" s="284"/>
      <c r="S59" s="284"/>
      <c r="T59" s="284"/>
      <c r="U59" s="284"/>
      <c r="V59" s="175"/>
      <c r="W59" s="285"/>
      <c r="X59" s="1728"/>
      <c r="Y59" s="1728"/>
      <c r="Z59" s="1728"/>
      <c r="AA59" s="1728"/>
      <c r="AB59" s="15"/>
      <c r="AC59" s="175"/>
    </row>
    <row r="60" spans="1:29" s="168" customFormat="1" ht="30" customHeight="1">
      <c r="A60" s="166"/>
      <c r="B60" s="173" t="s">
        <v>783</v>
      </c>
      <c r="C60" s="166"/>
      <c r="D60" s="166"/>
      <c r="E60" s="166"/>
      <c r="F60" s="166"/>
      <c r="G60" s="166"/>
      <c r="H60" s="166"/>
      <c r="I60" s="283"/>
      <c r="L60" s="284"/>
      <c r="M60" s="284"/>
      <c r="N60" s="284"/>
      <c r="O60" s="284"/>
      <c r="P60" s="284"/>
      <c r="Q60" s="284"/>
      <c r="R60" s="284"/>
      <c r="S60" s="284"/>
      <c r="T60" s="284"/>
      <c r="U60" s="284"/>
      <c r="V60" s="175"/>
      <c r="W60" s="15"/>
      <c r="X60" s="1728"/>
      <c r="Y60" s="1728"/>
      <c r="Z60" s="1728"/>
      <c r="AA60" s="1728"/>
      <c r="AB60" s="15"/>
      <c r="AC60" s="175"/>
    </row>
    <row r="61" spans="1:29" s="168" customFormat="1" ht="30" customHeight="1">
      <c r="A61" s="166"/>
      <c r="B61" s="171"/>
      <c r="C61" s="166"/>
      <c r="D61" s="166"/>
      <c r="E61" s="166"/>
      <c r="F61" s="166"/>
      <c r="G61" s="166"/>
      <c r="H61" s="166"/>
      <c r="I61" s="283"/>
      <c r="L61" s="284"/>
      <c r="M61" s="284"/>
      <c r="N61" s="284"/>
      <c r="O61" s="284"/>
      <c r="P61" s="284"/>
      <c r="Q61" s="284"/>
      <c r="R61" s="284"/>
      <c r="S61" s="284"/>
      <c r="T61" s="284"/>
      <c r="U61" s="284"/>
      <c r="V61" s="175"/>
      <c r="W61" s="285"/>
      <c r="X61" s="1728"/>
      <c r="Y61" s="1728"/>
      <c r="Z61" s="1728"/>
      <c r="AA61" s="1728"/>
      <c r="AB61" s="15"/>
      <c r="AC61" s="175"/>
    </row>
    <row r="62" spans="1:29" s="168" customFormat="1" ht="30" customHeight="1">
      <c r="A62" s="166"/>
      <c r="B62" s="170" t="s">
        <v>784</v>
      </c>
      <c r="C62" s="166"/>
      <c r="D62" s="166"/>
      <c r="E62" s="166"/>
      <c r="F62" s="166"/>
      <c r="G62" s="166"/>
      <c r="H62" s="166"/>
      <c r="I62" s="283"/>
      <c r="L62" s="284"/>
      <c r="M62" s="284"/>
      <c r="N62" s="284"/>
      <c r="O62" s="284"/>
      <c r="P62" s="284"/>
      <c r="Q62" s="284"/>
      <c r="R62" s="284"/>
      <c r="S62" s="284"/>
      <c r="T62" s="284"/>
      <c r="U62" s="284"/>
      <c r="V62" s="175"/>
      <c r="W62" s="15"/>
      <c r="X62" s="1728"/>
      <c r="Y62" s="1728"/>
      <c r="Z62" s="1728"/>
      <c r="AA62" s="1728"/>
      <c r="AB62" s="15"/>
      <c r="AC62" s="175"/>
    </row>
    <row r="63" spans="1:29" s="168" customFormat="1" ht="30" customHeight="1">
      <c r="A63" s="166"/>
      <c r="B63" s="171"/>
      <c r="C63" s="166"/>
      <c r="D63" s="166"/>
      <c r="E63" s="166"/>
      <c r="F63" s="166"/>
      <c r="G63" s="166"/>
      <c r="H63" s="166"/>
      <c r="I63" s="283"/>
      <c r="L63" s="284"/>
      <c r="M63" s="284"/>
      <c r="N63" s="284"/>
      <c r="O63" s="284"/>
      <c r="P63" s="284"/>
      <c r="Q63" s="284"/>
      <c r="R63" s="284"/>
      <c r="S63" s="284"/>
      <c r="T63" s="284"/>
      <c r="U63" s="284"/>
      <c r="V63" s="175"/>
      <c r="W63" s="285"/>
      <c r="X63" s="1728"/>
      <c r="Y63" s="1728"/>
      <c r="Z63" s="1728"/>
      <c r="AA63" s="1728"/>
      <c r="AB63" s="15"/>
      <c r="AC63" s="175"/>
    </row>
    <row r="64" spans="1:29" s="168" customFormat="1" ht="30" customHeight="1">
      <c r="A64" s="166"/>
      <c r="B64" s="170" t="s">
        <v>785</v>
      </c>
      <c r="C64" s="166"/>
      <c r="D64" s="166"/>
      <c r="E64" s="166"/>
      <c r="F64" s="166"/>
      <c r="G64" s="166"/>
      <c r="H64" s="166"/>
      <c r="I64" s="283"/>
      <c r="L64" s="284"/>
      <c r="M64" s="284"/>
      <c r="N64" s="284"/>
      <c r="O64" s="284"/>
      <c r="P64" s="284"/>
      <c r="Q64" s="284"/>
      <c r="R64" s="284"/>
      <c r="S64" s="284"/>
      <c r="T64" s="284"/>
      <c r="U64" s="284"/>
      <c r="V64" s="175"/>
      <c r="W64" s="15"/>
      <c r="X64" s="1728"/>
      <c r="Y64" s="1728"/>
      <c r="Z64" s="1728"/>
      <c r="AA64" s="1728"/>
      <c r="AB64" s="15"/>
      <c r="AC64" s="175"/>
    </row>
    <row r="65" spans="1:32" s="168" customFormat="1" ht="30" customHeight="1">
      <c r="A65" s="166"/>
      <c r="B65" s="167"/>
      <c r="C65" s="167"/>
      <c r="D65" s="167"/>
      <c r="E65" s="167"/>
      <c r="F65" s="167"/>
      <c r="G65" s="167"/>
      <c r="H65" s="167"/>
      <c r="I65" s="167"/>
      <c r="L65" s="284"/>
      <c r="M65" s="284"/>
      <c r="N65" s="284"/>
      <c r="O65" s="284"/>
      <c r="P65" s="284"/>
      <c r="Q65" s="284"/>
      <c r="R65" s="284"/>
      <c r="S65" s="284"/>
      <c r="T65" s="284"/>
      <c r="U65" s="284"/>
      <c r="V65" s="175"/>
      <c r="W65" s="285"/>
      <c r="X65" s="1728"/>
      <c r="Y65" s="1728"/>
      <c r="Z65" s="1728"/>
      <c r="AA65" s="1728"/>
      <c r="AB65" s="15"/>
      <c r="AC65" s="175"/>
    </row>
    <row r="66" spans="1:32" s="168" customFormat="1" ht="30" customHeight="1">
      <c r="A66" s="166"/>
      <c r="B66" s="170" t="s">
        <v>786</v>
      </c>
      <c r="C66" s="167"/>
      <c r="D66" s="167"/>
      <c r="E66" s="167"/>
      <c r="F66" s="167"/>
      <c r="G66" s="167"/>
      <c r="H66" s="167"/>
      <c r="I66" s="167"/>
      <c r="L66" s="284"/>
      <c r="M66" s="284"/>
      <c r="N66" s="284"/>
      <c r="O66" s="284"/>
      <c r="P66" s="284"/>
      <c r="Q66" s="284"/>
      <c r="R66" s="284"/>
      <c r="S66" s="284"/>
      <c r="T66" s="284"/>
      <c r="U66" s="284"/>
      <c r="V66" s="175"/>
      <c r="W66" s="15"/>
      <c r="X66" s="1728"/>
      <c r="Y66" s="1728"/>
      <c r="Z66" s="1728"/>
      <c r="AA66" s="1728"/>
      <c r="AB66" s="15"/>
      <c r="AC66" s="175"/>
    </row>
    <row r="67" spans="1:32" s="168" customFormat="1" ht="30" customHeight="1">
      <c r="A67" s="166"/>
      <c r="B67" s="167"/>
      <c r="C67" s="167"/>
      <c r="D67" s="167"/>
      <c r="E67" s="167"/>
      <c r="F67" s="167"/>
      <c r="G67" s="167"/>
      <c r="H67" s="167"/>
      <c r="I67" s="167"/>
      <c r="L67" s="284"/>
      <c r="M67" s="284"/>
      <c r="N67" s="284"/>
      <c r="O67" s="284"/>
      <c r="P67" s="284"/>
      <c r="Q67" s="284"/>
      <c r="R67" s="284"/>
      <c r="S67" s="284"/>
      <c r="T67" s="284"/>
      <c r="U67" s="284"/>
      <c r="V67" s="175"/>
      <c r="W67" s="285"/>
      <c r="X67" s="1728"/>
      <c r="Y67" s="1728"/>
      <c r="Z67" s="1728"/>
      <c r="AA67" s="1728"/>
      <c r="AB67" s="15"/>
      <c r="AC67" s="175"/>
    </row>
    <row r="68" spans="1:32" s="168" customFormat="1" ht="30" customHeight="1">
      <c r="A68" s="166"/>
      <c r="B68" s="170" t="s">
        <v>787</v>
      </c>
      <c r="C68" s="167"/>
      <c r="D68" s="167"/>
      <c r="E68" s="167"/>
      <c r="F68" s="167"/>
      <c r="G68" s="167"/>
      <c r="H68" s="167"/>
      <c r="I68" s="167"/>
      <c r="L68" s="284"/>
      <c r="M68" s="284"/>
      <c r="N68" s="284"/>
      <c r="O68" s="284"/>
      <c r="P68" s="284"/>
      <c r="Q68" s="284"/>
      <c r="R68" s="284"/>
      <c r="S68" s="284"/>
      <c r="T68" s="284"/>
      <c r="U68" s="284"/>
      <c r="V68" s="175"/>
      <c r="W68" s="15"/>
      <c r="X68" s="1728"/>
      <c r="Y68" s="1728"/>
      <c r="Z68" s="1728"/>
      <c r="AA68" s="1728"/>
      <c r="AB68" s="15"/>
      <c r="AC68" s="175"/>
    </row>
    <row r="69" spans="1:32" s="168" customFormat="1" ht="30" customHeight="1">
      <c r="A69" s="166"/>
      <c r="B69" s="167"/>
      <c r="C69" s="167"/>
      <c r="D69" s="167"/>
      <c r="E69" s="167"/>
      <c r="F69" s="167"/>
      <c r="G69" s="167"/>
      <c r="H69" s="167"/>
      <c r="I69" s="167"/>
      <c r="L69" s="284"/>
      <c r="M69" s="284"/>
      <c r="N69" s="284"/>
      <c r="O69" s="284"/>
      <c r="P69" s="284"/>
      <c r="Q69" s="284"/>
      <c r="R69" s="284"/>
      <c r="S69" s="284"/>
      <c r="T69" s="284"/>
      <c r="U69" s="284"/>
      <c r="V69" s="175"/>
      <c r="W69" s="285"/>
      <c r="X69" s="1728"/>
      <c r="Y69" s="1728"/>
      <c r="Z69" s="1728"/>
      <c r="AA69" s="1728"/>
      <c r="AB69" s="15"/>
      <c r="AC69" s="175"/>
    </row>
    <row r="70" spans="1:32" s="168" customFormat="1" ht="30" customHeight="1">
      <c r="A70" s="166"/>
      <c r="B70" s="170" t="s">
        <v>788</v>
      </c>
      <c r="C70" s="167"/>
      <c r="D70" s="167"/>
      <c r="E70" s="167"/>
      <c r="F70" s="167"/>
      <c r="G70" s="167"/>
      <c r="H70" s="167"/>
      <c r="I70" s="167"/>
      <c r="L70" s="284"/>
      <c r="M70" s="284"/>
      <c r="N70" s="284"/>
      <c r="O70" s="284"/>
      <c r="P70" s="284"/>
      <c r="Q70" s="284"/>
      <c r="R70" s="284"/>
      <c r="S70" s="284"/>
      <c r="T70" s="284"/>
      <c r="U70" s="284"/>
      <c r="V70" s="175"/>
      <c r="W70" s="15"/>
      <c r="X70" s="1728"/>
      <c r="Y70" s="1728"/>
      <c r="Z70" s="1728"/>
      <c r="AA70" s="1728"/>
      <c r="AB70" s="15"/>
      <c r="AC70" s="175"/>
    </row>
    <row r="71" spans="1:32" s="168" customFormat="1" ht="30" customHeight="1">
      <c r="A71" s="166"/>
      <c r="B71" s="167"/>
      <c r="C71" s="167"/>
      <c r="D71" s="167"/>
      <c r="E71" s="167"/>
      <c r="F71" s="167"/>
      <c r="G71" s="167"/>
      <c r="H71" s="167"/>
      <c r="I71" s="167"/>
      <c r="L71" s="284"/>
      <c r="M71" s="284"/>
      <c r="N71" s="284"/>
      <c r="O71" s="284"/>
      <c r="P71" s="284"/>
      <c r="Q71" s="284"/>
      <c r="R71" s="284"/>
      <c r="S71" s="284"/>
      <c r="T71" s="284"/>
      <c r="U71" s="284"/>
      <c r="V71" s="175"/>
      <c r="W71" s="285"/>
      <c r="X71" s="1728"/>
      <c r="Y71" s="1728"/>
      <c r="Z71" s="1728"/>
      <c r="AA71" s="1728"/>
      <c r="AB71" s="15"/>
      <c r="AC71" s="175"/>
    </row>
    <row r="72" spans="1:32" s="168" customFormat="1" ht="30" customHeight="1">
      <c r="A72" s="166"/>
      <c r="B72" s="170" t="s">
        <v>789</v>
      </c>
      <c r="C72" s="167"/>
      <c r="D72" s="167"/>
      <c r="E72" s="167"/>
      <c r="F72" s="167"/>
      <c r="G72" s="167"/>
      <c r="H72" s="167"/>
      <c r="I72" s="167"/>
      <c r="L72" s="284"/>
      <c r="M72" s="284"/>
      <c r="N72" s="284"/>
      <c r="O72" s="284"/>
      <c r="P72" s="284"/>
      <c r="Q72" s="284"/>
      <c r="R72" s="284"/>
      <c r="S72" s="284"/>
      <c r="T72" s="284"/>
      <c r="U72" s="284"/>
      <c r="V72" s="175"/>
      <c r="W72" s="15"/>
      <c r="X72" s="1728"/>
      <c r="Y72" s="1728"/>
      <c r="Z72" s="1728"/>
      <c r="AA72" s="1728"/>
      <c r="AB72" s="15"/>
      <c r="AC72" s="175"/>
    </row>
    <row r="73" spans="1:32" s="168" customFormat="1" ht="30" customHeight="1">
      <c r="A73" s="166"/>
      <c r="B73" s="170"/>
      <c r="C73" s="167"/>
      <c r="D73" s="167"/>
      <c r="E73" s="167"/>
      <c r="F73" s="167"/>
      <c r="G73" s="167"/>
      <c r="H73" s="167"/>
      <c r="I73" s="167"/>
      <c r="L73" s="284"/>
      <c r="M73" s="284"/>
      <c r="N73" s="284"/>
      <c r="O73" s="284"/>
      <c r="P73" s="284"/>
      <c r="Q73" s="284"/>
      <c r="R73" s="284"/>
      <c r="S73" s="284"/>
      <c r="T73" s="284"/>
      <c r="U73" s="284"/>
      <c r="V73" s="175"/>
      <c r="W73" s="285"/>
      <c r="X73" s="1728"/>
      <c r="Y73" s="1728"/>
      <c r="Z73" s="1728"/>
      <c r="AA73" s="1728"/>
      <c r="AB73" s="15"/>
      <c r="AC73" s="175"/>
    </row>
    <row r="74" spans="1:32" s="168" customFormat="1" ht="30" customHeight="1">
      <c r="A74" s="166"/>
      <c r="B74" s="287" t="s">
        <v>799</v>
      </c>
      <c r="C74" s="167"/>
      <c r="D74" s="167"/>
      <c r="E74" s="167"/>
      <c r="F74" s="167"/>
      <c r="G74" s="167"/>
      <c r="H74" s="167"/>
      <c r="I74" s="167"/>
      <c r="L74" s="284"/>
      <c r="M74" s="284"/>
      <c r="N74" s="284"/>
      <c r="O74" s="284"/>
      <c r="P74" s="284"/>
      <c r="Q74" s="284"/>
      <c r="R74" s="284"/>
      <c r="S74" s="284"/>
      <c r="T74" s="284"/>
      <c r="U74" s="284"/>
      <c r="V74" s="175"/>
      <c r="W74" s="15"/>
      <c r="X74" s="1728"/>
      <c r="Y74" s="1728"/>
      <c r="Z74" s="1728"/>
      <c r="AA74" s="1728"/>
      <c r="AB74" s="15"/>
      <c r="AC74" s="175"/>
    </row>
    <row r="75" spans="1:32" s="168" customFormat="1" ht="30" customHeight="1">
      <c r="A75" s="166"/>
      <c r="B75" s="174"/>
      <c r="C75" s="167"/>
      <c r="D75" s="167"/>
      <c r="E75" s="167"/>
      <c r="F75" s="167"/>
      <c r="G75" s="167"/>
      <c r="H75" s="167"/>
      <c r="I75" s="167"/>
      <c r="L75" s="284"/>
      <c r="M75" s="284"/>
      <c r="N75" s="284"/>
      <c r="O75" s="284"/>
      <c r="P75" s="284"/>
      <c r="Q75" s="284"/>
      <c r="R75" s="284"/>
      <c r="S75" s="284"/>
      <c r="T75" s="284"/>
      <c r="U75" s="284"/>
      <c r="V75" s="175"/>
      <c r="W75" s="285"/>
      <c r="X75" s="1728"/>
      <c r="Y75" s="1728"/>
      <c r="Z75" s="1728"/>
      <c r="AA75" s="1728"/>
      <c r="AB75" s="15"/>
      <c r="AC75" s="175"/>
    </row>
    <row r="76" spans="1:32" s="168" customFormat="1" ht="30" customHeight="1">
      <c r="A76" s="280"/>
      <c r="B76" s="288" t="s">
        <v>800</v>
      </c>
      <c r="C76" s="289"/>
      <c r="D76" s="289"/>
      <c r="E76" s="289"/>
      <c r="F76" s="289"/>
      <c r="G76" s="289"/>
      <c r="H76" s="289"/>
      <c r="I76" s="289"/>
      <c r="L76" s="284"/>
      <c r="M76" s="284"/>
      <c r="N76" s="284"/>
      <c r="O76" s="284"/>
      <c r="P76" s="284"/>
      <c r="Q76" s="284"/>
      <c r="R76" s="284"/>
      <c r="S76" s="284"/>
      <c r="T76" s="284"/>
      <c r="U76" s="284"/>
      <c r="V76" s="175"/>
      <c r="W76" s="15"/>
      <c r="X76" s="1728"/>
      <c r="Y76" s="1728"/>
      <c r="Z76" s="1728"/>
      <c r="AA76" s="1728"/>
      <c r="AB76" s="15"/>
      <c r="AC76" s="175"/>
    </row>
    <row r="77" spans="1:32" s="175" customFormat="1" ht="30" customHeight="1">
      <c r="A77" s="280"/>
      <c r="B77" s="290" t="s">
        <v>801</v>
      </c>
      <c r="C77" s="291"/>
      <c r="D77" s="291"/>
      <c r="E77" s="291"/>
      <c r="F77" s="291"/>
      <c r="G77" s="291"/>
      <c r="H77" s="291"/>
      <c r="I77" s="291"/>
      <c r="J77" s="168" t="s">
        <v>2</v>
      </c>
      <c r="K77" s="168"/>
      <c r="L77" s="284"/>
      <c r="M77" s="284"/>
      <c r="N77" s="284"/>
      <c r="O77" s="284"/>
      <c r="P77" s="284"/>
      <c r="Q77" s="284"/>
      <c r="R77" s="284"/>
      <c r="S77" s="284"/>
      <c r="T77" s="284"/>
      <c r="U77" s="284"/>
      <c r="W77" s="285"/>
      <c r="X77" s="1728"/>
      <c r="Y77" s="1728"/>
      <c r="Z77" s="1728"/>
      <c r="AA77" s="1728"/>
      <c r="AB77" s="15"/>
      <c r="AD77" s="168"/>
      <c r="AE77" s="168"/>
      <c r="AF77" s="168"/>
    </row>
    <row r="78" spans="1:32" s="175" customFormat="1" ht="30" customHeight="1">
      <c r="A78" s="280"/>
      <c r="B78" s="292"/>
      <c r="C78" s="283"/>
      <c r="D78" s="283"/>
      <c r="E78" s="283"/>
      <c r="F78" s="283"/>
      <c r="G78" s="283"/>
      <c r="H78" s="283"/>
      <c r="I78" s="283"/>
      <c r="J78" s="168"/>
      <c r="K78" s="168"/>
      <c r="L78" s="284"/>
      <c r="M78" s="284"/>
      <c r="N78" s="284"/>
      <c r="O78" s="284"/>
      <c r="P78" s="284"/>
      <c r="Q78" s="284"/>
      <c r="R78" s="284"/>
      <c r="S78" s="284"/>
      <c r="T78" s="284"/>
      <c r="U78" s="284"/>
      <c r="W78" s="15"/>
      <c r="X78" s="1728"/>
      <c r="Y78" s="1728"/>
      <c r="Z78" s="1728"/>
      <c r="AA78" s="1728"/>
      <c r="AB78" s="15"/>
      <c r="AD78" s="168"/>
      <c r="AE78" s="168"/>
      <c r="AF78" s="168"/>
    </row>
    <row r="79" spans="1:32" s="175" customFormat="1" ht="30" customHeight="1">
      <c r="A79" s="280"/>
      <c r="B79" s="293" t="s">
        <v>802</v>
      </c>
      <c r="C79" s="166"/>
      <c r="D79" s="166"/>
      <c r="E79" s="166"/>
      <c r="F79" s="166"/>
      <c r="G79" s="166"/>
      <c r="H79" s="166"/>
      <c r="I79" s="283"/>
      <c r="J79" s="168"/>
      <c r="K79" s="168"/>
      <c r="L79" s="284"/>
      <c r="M79" s="284"/>
      <c r="N79" s="284"/>
      <c r="O79" s="284"/>
      <c r="P79" s="284"/>
      <c r="Q79" s="284"/>
      <c r="R79" s="284"/>
      <c r="S79" s="284"/>
      <c r="T79" s="284"/>
      <c r="U79" s="284"/>
      <c r="W79" s="285"/>
      <c r="X79" s="1728"/>
      <c r="Y79" s="1728"/>
      <c r="Z79" s="1728"/>
      <c r="AA79" s="1728"/>
      <c r="AB79" s="15"/>
      <c r="AD79" s="168"/>
      <c r="AE79" s="168"/>
      <c r="AF79" s="168"/>
    </row>
    <row r="80" spans="1:32" ht="30" customHeight="1">
      <c r="A80" s="294"/>
      <c r="B80" s="295" t="s">
        <v>803</v>
      </c>
      <c r="C80" s="295"/>
      <c r="D80" s="295"/>
      <c r="E80" s="295"/>
      <c r="F80" s="295"/>
      <c r="G80" s="295"/>
      <c r="H80" s="295"/>
      <c r="I80" s="295"/>
      <c r="J80" s="168"/>
      <c r="K80" s="168"/>
      <c r="L80" s="284"/>
      <c r="M80" s="284"/>
      <c r="N80" s="284"/>
      <c r="O80" s="284"/>
      <c r="P80" s="284"/>
      <c r="Q80" s="284"/>
      <c r="R80" s="284"/>
      <c r="S80" s="284"/>
      <c r="T80" s="284"/>
      <c r="U80" s="284"/>
      <c r="V80" s="175"/>
      <c r="W80" s="15"/>
      <c r="X80" s="1728"/>
      <c r="Y80" s="1728"/>
      <c r="Z80" s="1728"/>
      <c r="AA80" s="1728"/>
      <c r="AB80" s="15"/>
      <c r="AC80" s="175"/>
      <c r="AD80" s="168"/>
      <c r="AE80" s="168"/>
      <c r="AF80" s="168"/>
    </row>
    <row r="81" spans="1:32" ht="30" customHeight="1">
      <c r="A81" s="294"/>
      <c r="B81" s="177"/>
      <c r="C81" s="177"/>
      <c r="D81" s="177"/>
      <c r="E81" s="177"/>
      <c r="F81" s="177"/>
      <c r="G81" s="177"/>
      <c r="H81" s="177"/>
      <c r="I81" s="177"/>
      <c r="J81" s="168"/>
      <c r="K81" s="168"/>
      <c r="L81" s="284"/>
      <c r="M81" s="284"/>
      <c r="N81" s="284"/>
      <c r="O81" s="284"/>
      <c r="P81" s="284"/>
      <c r="Q81" s="284"/>
      <c r="R81" s="284"/>
      <c r="S81" s="284"/>
      <c r="T81" s="284"/>
      <c r="U81" s="284"/>
      <c r="V81" s="175"/>
      <c r="W81" s="285"/>
      <c r="X81" s="1728"/>
      <c r="Y81" s="1728"/>
      <c r="Z81" s="1728"/>
      <c r="AA81" s="1728"/>
      <c r="AB81" s="15"/>
      <c r="AC81" s="175"/>
      <c r="AD81" s="168"/>
      <c r="AE81" s="168"/>
      <c r="AF81" s="168"/>
    </row>
    <row r="82" spans="1:32" ht="30" customHeight="1">
      <c r="A82" s="294"/>
      <c r="B82" s="296" t="s">
        <v>804</v>
      </c>
      <c r="C82" s="296"/>
      <c r="D82" s="296"/>
      <c r="E82" s="296"/>
      <c r="F82" s="296"/>
      <c r="G82" s="296"/>
      <c r="H82" s="296"/>
      <c r="I82" s="296"/>
      <c r="J82" s="168"/>
      <c r="K82" s="168"/>
      <c r="L82" s="284"/>
      <c r="M82" s="284"/>
      <c r="N82" s="284"/>
      <c r="O82" s="284"/>
      <c r="P82" s="284"/>
      <c r="Q82" s="284"/>
      <c r="R82" s="284"/>
      <c r="S82" s="284"/>
      <c r="T82" s="284"/>
      <c r="U82" s="284"/>
      <c r="V82" s="175"/>
      <c r="W82" s="15"/>
      <c r="X82" s="1728"/>
      <c r="Y82" s="1728"/>
      <c r="Z82" s="1728"/>
      <c r="AA82" s="1728"/>
      <c r="AB82" s="15"/>
      <c r="AC82" s="175"/>
      <c r="AD82" s="168"/>
      <c r="AE82" s="168"/>
      <c r="AF82" s="168"/>
    </row>
    <row r="83" spans="1:32" ht="30" customHeight="1">
      <c r="A83" s="294"/>
      <c r="B83" s="273"/>
      <c r="C83" s="273"/>
      <c r="D83" s="273"/>
      <c r="E83" s="273"/>
      <c r="F83" s="273"/>
      <c r="G83" s="273"/>
      <c r="H83" s="273"/>
      <c r="I83" s="273"/>
      <c r="J83" s="168"/>
      <c r="K83" s="168"/>
      <c r="L83" s="284"/>
      <c r="M83" s="284"/>
      <c r="N83" s="284"/>
      <c r="O83" s="284"/>
      <c r="P83" s="284"/>
      <c r="Q83" s="284"/>
      <c r="R83" s="284"/>
      <c r="S83" s="284"/>
      <c r="T83" s="284"/>
      <c r="U83" s="284"/>
      <c r="V83" s="175"/>
      <c r="W83" s="285"/>
      <c r="X83" s="1728"/>
      <c r="Y83" s="1728"/>
      <c r="Z83" s="1728"/>
      <c r="AA83" s="1728"/>
      <c r="AB83" s="15"/>
      <c r="AC83" s="175"/>
      <c r="AD83" s="168"/>
      <c r="AE83" s="168"/>
      <c r="AF83" s="168"/>
    </row>
    <row r="84" spans="1:32" ht="30" customHeight="1">
      <c r="A84" s="294"/>
      <c r="B84" s="295" t="s">
        <v>805</v>
      </c>
      <c r="C84" s="295"/>
      <c r="D84" s="295"/>
      <c r="E84" s="295"/>
      <c r="F84" s="295"/>
      <c r="G84" s="295"/>
      <c r="H84" s="295"/>
      <c r="I84" s="295"/>
      <c r="J84" s="168"/>
      <c r="K84" s="168"/>
      <c r="L84" s="284"/>
      <c r="M84" s="284"/>
      <c r="N84" s="284"/>
      <c r="O84" s="284"/>
      <c r="P84" s="284"/>
      <c r="Q84" s="284"/>
      <c r="R84" s="284"/>
      <c r="S84" s="284"/>
      <c r="T84" s="284"/>
      <c r="U84" s="284"/>
      <c r="V84" s="175"/>
      <c r="W84" s="15"/>
      <c r="X84" s="1728"/>
      <c r="Y84" s="1728"/>
      <c r="Z84" s="1728"/>
      <c r="AA84" s="1728"/>
      <c r="AB84" s="15"/>
      <c r="AC84" s="175"/>
      <c r="AD84" s="168"/>
      <c r="AE84" s="168"/>
      <c r="AF84" s="168"/>
    </row>
    <row r="85" spans="1:32" s="175" customFormat="1" ht="30" customHeight="1">
      <c r="A85" s="280"/>
      <c r="B85" s="292"/>
      <c r="C85" s="283"/>
      <c r="D85" s="283"/>
      <c r="E85" s="283"/>
      <c r="F85" s="283"/>
      <c r="G85" s="283"/>
      <c r="H85" s="283"/>
      <c r="I85" s="283"/>
      <c r="J85" s="168"/>
      <c r="K85" s="168"/>
      <c r="L85" s="284"/>
      <c r="M85" s="284"/>
      <c r="N85" s="284"/>
      <c r="O85" s="284"/>
      <c r="P85" s="284"/>
      <c r="Q85" s="284"/>
      <c r="R85" s="284"/>
      <c r="S85" s="284"/>
      <c r="T85" s="284"/>
      <c r="U85" s="284"/>
      <c r="W85" s="285"/>
      <c r="X85" s="1728"/>
      <c r="Y85" s="1728"/>
      <c r="Z85" s="1728"/>
      <c r="AA85" s="1728"/>
      <c r="AB85" s="15"/>
      <c r="AD85" s="168"/>
      <c r="AE85" s="168"/>
      <c r="AF85" s="168"/>
    </row>
    <row r="86" spans="1:32" s="175" customFormat="1" ht="30" customHeight="1">
      <c r="A86" s="166"/>
      <c r="B86" s="176"/>
      <c r="C86" s="283"/>
      <c r="D86" s="283"/>
      <c r="E86" s="283"/>
      <c r="F86" s="283"/>
      <c r="G86" s="283"/>
      <c r="H86" s="283"/>
      <c r="I86" s="283"/>
      <c r="J86" s="168"/>
      <c r="K86" s="168"/>
      <c r="L86" s="284"/>
      <c r="M86" s="284"/>
      <c r="N86" s="284"/>
      <c r="O86" s="284"/>
      <c r="P86" s="284"/>
      <c r="Q86" s="284"/>
      <c r="R86" s="284"/>
      <c r="S86" s="284"/>
      <c r="T86" s="284"/>
      <c r="U86" s="284"/>
      <c r="W86" s="15"/>
      <c r="X86" s="1728"/>
      <c r="Y86" s="1728"/>
      <c r="Z86" s="1728"/>
      <c r="AA86" s="1728"/>
      <c r="AB86" s="15"/>
      <c r="AD86" s="168"/>
      <c r="AE86" s="168"/>
      <c r="AF86" s="168"/>
    </row>
    <row r="87" spans="1:32" s="175" customFormat="1" ht="30" customHeight="1">
      <c r="A87" s="166"/>
      <c r="B87" s="173" t="s">
        <v>880</v>
      </c>
      <c r="C87" s="166"/>
      <c r="D87" s="166"/>
      <c r="E87" s="166"/>
      <c r="F87" s="166"/>
      <c r="G87" s="166"/>
      <c r="H87" s="166"/>
      <c r="I87" s="166"/>
      <c r="J87" s="168"/>
      <c r="K87" s="168"/>
      <c r="L87" s="284"/>
      <c r="M87" s="284"/>
      <c r="N87" s="284"/>
      <c r="O87" s="284"/>
      <c r="P87" s="284"/>
      <c r="Q87" s="284"/>
      <c r="R87" s="284"/>
      <c r="S87" s="284"/>
      <c r="T87" s="284"/>
      <c r="U87" s="284"/>
      <c r="W87" s="285"/>
      <c r="X87" s="1728"/>
      <c r="Y87" s="1728"/>
      <c r="Z87" s="1728"/>
      <c r="AA87" s="1728"/>
      <c r="AB87" s="15"/>
      <c r="AD87" s="168"/>
      <c r="AE87" s="168"/>
      <c r="AF87" s="168"/>
    </row>
    <row r="88" spans="1:32" s="175" customFormat="1" ht="30" customHeight="1">
      <c r="A88" s="166"/>
      <c r="B88" s="173" t="s">
        <v>881</v>
      </c>
      <c r="C88" s="166"/>
      <c r="D88" s="166"/>
      <c r="E88" s="166"/>
      <c r="F88" s="166"/>
      <c r="G88" s="166"/>
      <c r="H88" s="166"/>
      <c r="I88" s="166"/>
      <c r="J88" s="168"/>
      <c r="K88" s="168"/>
      <c r="L88" s="284"/>
      <c r="M88" s="284"/>
      <c r="N88" s="284"/>
      <c r="O88" s="284"/>
      <c r="P88" s="284"/>
      <c r="Q88" s="284"/>
      <c r="R88" s="284"/>
      <c r="S88" s="284"/>
      <c r="T88" s="284"/>
      <c r="U88" s="284"/>
      <c r="W88" s="285"/>
      <c r="X88" s="297"/>
      <c r="Y88" s="297"/>
      <c r="Z88" s="297"/>
      <c r="AA88" s="297"/>
      <c r="AB88" s="15"/>
      <c r="AD88" s="168"/>
      <c r="AE88" s="168"/>
      <c r="AF88" s="168"/>
    </row>
    <row r="89" spans="1:32" s="175" customFormat="1" ht="30" customHeight="1">
      <c r="A89" s="166"/>
      <c r="B89" s="178" t="s">
        <v>806</v>
      </c>
      <c r="C89" s="166"/>
      <c r="D89" s="166"/>
      <c r="E89" s="166"/>
      <c r="F89" s="166"/>
      <c r="G89" s="166"/>
      <c r="H89" s="166"/>
      <c r="I89" s="166"/>
      <c r="J89" s="168"/>
      <c r="K89" s="168"/>
      <c r="L89" s="284"/>
      <c r="M89" s="284"/>
      <c r="N89" s="284"/>
      <c r="O89" s="284"/>
      <c r="P89" s="284"/>
      <c r="Q89" s="284"/>
      <c r="R89" s="284"/>
      <c r="S89" s="284"/>
      <c r="T89" s="284"/>
      <c r="U89" s="284"/>
      <c r="W89" s="15"/>
      <c r="X89" s="1728"/>
      <c r="Y89" s="1728"/>
      <c r="Z89" s="1728"/>
      <c r="AA89" s="1728"/>
      <c r="AB89" s="15"/>
      <c r="AD89" s="168"/>
      <c r="AE89" s="168"/>
      <c r="AF89" s="168"/>
    </row>
    <row r="90" spans="1:32" s="175" customFormat="1" ht="30" customHeight="1">
      <c r="A90" s="166"/>
      <c r="B90" s="179"/>
      <c r="C90" s="166"/>
      <c r="D90" s="166"/>
      <c r="E90" s="166"/>
      <c r="F90" s="166"/>
      <c r="G90" s="166"/>
      <c r="H90" s="166"/>
      <c r="I90" s="166"/>
      <c r="J90" s="168"/>
      <c r="K90" s="168"/>
      <c r="L90" s="284"/>
      <c r="M90" s="284"/>
      <c r="N90" s="284"/>
      <c r="O90" s="284"/>
      <c r="P90" s="284"/>
      <c r="Q90" s="284"/>
      <c r="R90" s="284"/>
      <c r="S90" s="284"/>
      <c r="T90" s="284"/>
      <c r="U90" s="284"/>
      <c r="W90" s="285"/>
      <c r="X90" s="1728"/>
      <c r="Y90" s="1728"/>
      <c r="Z90" s="1728"/>
      <c r="AA90" s="1728"/>
      <c r="AB90" s="15"/>
      <c r="AD90" s="168"/>
      <c r="AE90" s="168"/>
      <c r="AF90" s="168"/>
    </row>
    <row r="91" spans="1:32" s="114" customFormat="1" ht="30" customHeight="1">
      <c r="A91" s="272"/>
      <c r="B91" s="101" t="s">
        <v>807</v>
      </c>
      <c r="C91" s="272"/>
      <c r="D91" s="272"/>
      <c r="E91" s="272"/>
      <c r="F91" s="272"/>
      <c r="G91" s="272"/>
      <c r="H91" s="272"/>
      <c r="I91" s="272"/>
      <c r="J91" s="168"/>
      <c r="K91" s="168"/>
      <c r="L91" s="284"/>
      <c r="M91" s="284"/>
      <c r="N91" s="284"/>
      <c r="O91" s="284"/>
      <c r="P91" s="284"/>
      <c r="Q91" s="284"/>
      <c r="R91" s="284"/>
      <c r="S91" s="284"/>
      <c r="T91" s="284"/>
      <c r="U91" s="284"/>
      <c r="V91" s="175"/>
      <c r="W91" s="15"/>
      <c r="X91" s="1728"/>
      <c r="Y91" s="1728"/>
      <c r="Z91" s="1728"/>
      <c r="AA91" s="1728"/>
      <c r="AB91" s="15"/>
      <c r="AC91" s="175"/>
      <c r="AD91" s="168"/>
      <c r="AE91" s="168"/>
      <c r="AF91" s="168"/>
    </row>
    <row r="92" spans="1:32" s="114" customFormat="1" ht="30" customHeight="1">
      <c r="A92" s="111"/>
      <c r="B92" s="162"/>
      <c r="C92" s="160"/>
      <c r="D92" s="163"/>
      <c r="E92" s="163"/>
      <c r="F92" s="163"/>
      <c r="G92" s="163"/>
      <c r="H92" s="163"/>
      <c r="I92" s="163"/>
      <c r="J92" s="168"/>
      <c r="K92" s="168"/>
      <c r="L92" s="284"/>
      <c r="M92" s="284"/>
      <c r="N92" s="284"/>
      <c r="O92" s="284"/>
      <c r="P92" s="284"/>
      <c r="Q92" s="284"/>
      <c r="R92" s="284"/>
      <c r="S92" s="284"/>
      <c r="T92" s="284"/>
      <c r="U92" s="284"/>
      <c r="V92" s="175"/>
      <c r="W92" s="285"/>
      <c r="X92" s="1728"/>
      <c r="Y92" s="1728"/>
      <c r="Z92" s="1728"/>
      <c r="AA92" s="1728"/>
      <c r="AB92" s="15"/>
      <c r="AC92" s="175"/>
      <c r="AD92" s="168"/>
      <c r="AE92" s="168"/>
      <c r="AF92" s="168"/>
    </row>
    <row r="93" spans="1:32" ht="45">
      <c r="J93" s="168"/>
      <c r="K93" s="168"/>
      <c r="L93" s="284"/>
      <c r="M93" s="284"/>
      <c r="N93" s="284"/>
      <c r="O93" s="284"/>
      <c r="P93" s="284"/>
      <c r="Q93" s="284"/>
      <c r="R93" s="284"/>
      <c r="S93" s="284"/>
      <c r="T93" s="284"/>
      <c r="U93" s="284"/>
      <c r="V93" s="175"/>
      <c r="W93" s="15"/>
      <c r="X93" s="1728"/>
      <c r="Y93" s="1728"/>
      <c r="Z93" s="1728"/>
      <c r="AA93" s="1728"/>
      <c r="AB93" s="15"/>
      <c r="AC93" s="175"/>
      <c r="AD93" s="168"/>
      <c r="AE93" s="168"/>
      <c r="AF93" s="168"/>
    </row>
    <row r="94" spans="1:32" ht="45">
      <c r="J94" s="168"/>
      <c r="K94" s="168"/>
      <c r="L94" s="284"/>
      <c r="M94" s="284"/>
      <c r="N94" s="284"/>
      <c r="O94" s="284"/>
      <c r="P94" s="284"/>
      <c r="Q94" s="284"/>
      <c r="R94" s="284"/>
      <c r="S94" s="284"/>
      <c r="T94" s="284"/>
      <c r="U94" s="284"/>
      <c r="V94" s="175"/>
      <c r="W94" s="285"/>
      <c r="X94" s="1728"/>
      <c r="Y94" s="1728"/>
      <c r="Z94" s="1728"/>
      <c r="AA94" s="1728"/>
      <c r="AB94" s="15"/>
      <c r="AC94" s="175"/>
      <c r="AD94" s="168"/>
      <c r="AE94" s="168"/>
      <c r="AF94" s="168"/>
    </row>
    <row r="95" spans="1:32" ht="45">
      <c r="J95" s="168"/>
      <c r="K95" s="168"/>
      <c r="L95" s="284"/>
      <c r="M95" s="284"/>
      <c r="N95" s="284"/>
      <c r="O95" s="284"/>
      <c r="P95" s="284"/>
      <c r="Q95" s="284"/>
      <c r="R95" s="284"/>
      <c r="S95" s="284"/>
      <c r="T95" s="284"/>
      <c r="U95" s="284"/>
      <c r="V95" s="175"/>
      <c r="W95" s="15"/>
      <c r="X95" s="1728"/>
      <c r="Y95" s="1728"/>
      <c r="Z95" s="1728"/>
      <c r="AA95" s="1728"/>
      <c r="AB95" s="15"/>
      <c r="AC95" s="175"/>
      <c r="AD95" s="168"/>
      <c r="AE95" s="168"/>
      <c r="AF95" s="168"/>
    </row>
    <row r="96" spans="1:32" ht="45">
      <c r="J96" s="168"/>
      <c r="K96" s="168"/>
      <c r="L96" s="284"/>
      <c r="M96" s="284"/>
      <c r="N96" s="284"/>
      <c r="O96" s="284"/>
      <c r="P96" s="284"/>
      <c r="Q96" s="284"/>
      <c r="R96" s="284"/>
      <c r="S96" s="284"/>
      <c r="T96" s="284"/>
      <c r="U96" s="284"/>
      <c r="V96" s="175"/>
      <c r="W96" s="285"/>
      <c r="X96" s="1728"/>
      <c r="Y96" s="1728"/>
      <c r="Z96" s="1728"/>
      <c r="AA96" s="1728"/>
      <c r="AB96" s="15"/>
      <c r="AC96" s="175"/>
      <c r="AD96" s="168"/>
      <c r="AE96" s="168"/>
      <c r="AF96" s="168"/>
    </row>
    <row r="97" spans="10:32" ht="45">
      <c r="J97" s="168"/>
      <c r="K97" s="168"/>
      <c r="L97" s="284"/>
      <c r="M97" s="284"/>
      <c r="N97" s="284"/>
      <c r="O97" s="284"/>
      <c r="P97" s="284"/>
      <c r="Q97" s="284"/>
      <c r="R97" s="284"/>
      <c r="S97" s="284"/>
      <c r="T97" s="284"/>
      <c r="U97" s="284"/>
      <c r="V97" s="175"/>
      <c r="W97" s="15"/>
      <c r="X97" s="1728"/>
      <c r="Y97" s="1728"/>
      <c r="Z97" s="1728"/>
      <c r="AA97" s="1728"/>
      <c r="AB97" s="15"/>
      <c r="AC97" s="175"/>
      <c r="AD97" s="168"/>
      <c r="AE97" s="168"/>
      <c r="AF97" s="168"/>
    </row>
    <row r="98" spans="10:32" ht="45">
      <c r="J98" s="168"/>
      <c r="K98" s="168"/>
      <c r="L98" s="284"/>
      <c r="M98" s="284"/>
      <c r="N98" s="284"/>
      <c r="O98" s="284"/>
      <c r="P98" s="284"/>
      <c r="Q98" s="284"/>
      <c r="R98" s="284"/>
      <c r="S98" s="284"/>
      <c r="T98" s="284"/>
      <c r="U98" s="284"/>
      <c r="V98" s="175"/>
      <c r="W98" s="285"/>
      <c r="X98" s="1728"/>
      <c r="Y98" s="1728"/>
      <c r="Z98" s="1728"/>
      <c r="AA98" s="1728"/>
      <c r="AB98" s="15"/>
      <c r="AC98" s="175"/>
      <c r="AD98" s="168"/>
      <c r="AE98" s="168"/>
      <c r="AF98" s="168"/>
    </row>
    <row r="99" spans="10:32" ht="45">
      <c r="J99" s="168"/>
      <c r="K99" s="168"/>
      <c r="L99" s="284"/>
      <c r="M99" s="284"/>
      <c r="N99" s="284"/>
      <c r="O99" s="284"/>
      <c r="P99" s="284"/>
      <c r="Q99" s="284"/>
      <c r="R99" s="284"/>
      <c r="S99" s="284"/>
      <c r="T99" s="284"/>
      <c r="U99" s="284"/>
      <c r="V99" s="175"/>
      <c r="W99" s="15"/>
      <c r="X99" s="1728"/>
      <c r="Y99" s="1728"/>
      <c r="Z99" s="1728"/>
      <c r="AA99" s="1728"/>
      <c r="AB99" s="15"/>
      <c r="AC99" s="175"/>
      <c r="AD99" s="168"/>
      <c r="AE99" s="168"/>
      <c r="AF99" s="168"/>
    </row>
    <row r="100" spans="10:32" ht="45">
      <c r="J100" s="168"/>
      <c r="K100" s="168"/>
      <c r="L100" s="284"/>
      <c r="M100" s="284"/>
      <c r="N100" s="284"/>
      <c r="O100" s="284"/>
      <c r="P100" s="284"/>
      <c r="Q100" s="284"/>
      <c r="R100" s="284"/>
      <c r="S100" s="284"/>
      <c r="T100" s="284"/>
      <c r="U100" s="284"/>
      <c r="V100" s="175"/>
      <c r="W100" s="285"/>
      <c r="X100" s="1728"/>
      <c r="Y100" s="1728"/>
      <c r="Z100" s="1728"/>
      <c r="AA100" s="1728"/>
      <c r="AB100" s="15"/>
      <c r="AC100" s="175"/>
      <c r="AD100" s="168"/>
      <c r="AE100" s="168"/>
      <c r="AF100" s="168"/>
    </row>
    <row r="101" spans="10:32" ht="45">
      <c r="J101" s="168"/>
      <c r="K101" s="168"/>
      <c r="L101" s="284"/>
      <c r="M101" s="284"/>
      <c r="N101" s="284"/>
      <c r="O101" s="284"/>
      <c r="P101" s="284"/>
      <c r="Q101" s="284"/>
      <c r="R101" s="284"/>
      <c r="S101" s="284"/>
      <c r="T101" s="284"/>
      <c r="U101" s="284"/>
      <c r="V101" s="175"/>
      <c r="W101" s="15"/>
      <c r="X101" s="1728"/>
      <c r="Y101" s="1728"/>
      <c r="Z101" s="1728"/>
      <c r="AA101" s="1728"/>
      <c r="AB101" s="15"/>
      <c r="AC101" s="175"/>
      <c r="AD101" s="168"/>
      <c r="AE101" s="168"/>
      <c r="AF101" s="168"/>
    </row>
    <row r="102" spans="10:32" ht="45">
      <c r="J102" s="168"/>
      <c r="K102" s="168"/>
      <c r="L102" s="284"/>
      <c r="M102" s="284"/>
      <c r="N102" s="284"/>
      <c r="O102" s="284"/>
      <c r="P102" s="284"/>
      <c r="Q102" s="284"/>
      <c r="R102" s="284"/>
      <c r="S102" s="284"/>
      <c r="T102" s="284"/>
      <c r="U102" s="284"/>
      <c r="V102" s="175"/>
      <c r="W102" s="285"/>
      <c r="X102" s="1728"/>
      <c r="Y102" s="1728"/>
      <c r="Z102" s="1728"/>
      <c r="AA102" s="1728"/>
      <c r="AB102" s="15"/>
      <c r="AC102" s="175"/>
      <c r="AD102" s="168"/>
      <c r="AE102" s="168"/>
      <c r="AF102" s="168"/>
    </row>
  </sheetData>
  <mergeCells count="50">
    <mergeCell ref="X93:AA94"/>
    <mergeCell ref="X95:AA96"/>
    <mergeCell ref="X97:AA98"/>
    <mergeCell ref="X99:AA100"/>
    <mergeCell ref="X101:AA102"/>
    <mergeCell ref="X91:AA92"/>
    <mergeCell ref="X68:AA69"/>
    <mergeCell ref="X70:AA71"/>
    <mergeCell ref="X72:AA73"/>
    <mergeCell ref="X74:AA75"/>
    <mergeCell ref="X76:AA77"/>
    <mergeCell ref="X78:AA79"/>
    <mergeCell ref="X80:AA81"/>
    <mergeCell ref="X82:AA83"/>
    <mergeCell ref="X84:AA85"/>
    <mergeCell ref="X86:AA87"/>
    <mergeCell ref="X89:AA90"/>
    <mergeCell ref="X66:AA67"/>
    <mergeCell ref="AP13:AQ13"/>
    <mergeCell ref="AK25:AL25"/>
    <mergeCell ref="X48:AA49"/>
    <mergeCell ref="X50:AA51"/>
    <mergeCell ref="X52:AA53"/>
    <mergeCell ref="X54:AA55"/>
    <mergeCell ref="X56:AA57"/>
    <mergeCell ref="X58:AA59"/>
    <mergeCell ref="X60:AA61"/>
    <mergeCell ref="X62:AA63"/>
    <mergeCell ref="X64:AA65"/>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B2:T3"/>
    <mergeCell ref="B4:B6"/>
    <mergeCell ref="C4:I5"/>
    <mergeCell ref="E6:I7"/>
    <mergeCell ref="K6:K7"/>
    <mergeCell ref="B7:B8"/>
  </mergeCells>
  <hyperlinks>
    <hyperlink ref="K44" r:id="rId1" xr:uid="{00000000-0004-0000-0700-000000000000}"/>
    <hyperlink ref="AK25" r:id="rId2" xr:uid="{00000000-0004-0000-0700-000001000000}"/>
    <hyperlink ref="B77" r:id="rId3" location="ID0EBABAAA=Excel%C2%A02016-2013" xr:uid="{00000000-0004-0000-0700-000002000000}"/>
    <hyperlink ref="B80" r:id="rId4" xr:uid="{00000000-0004-0000-0700-000003000000}"/>
    <hyperlink ref="B84" r:id="rId5" xr:uid="{00000000-0004-0000-0700-000004000000}"/>
    <hyperlink ref="B82:V82" r:id="rId6" display="Auditer-et-espionner-des-formules-sous-excel" xr:uid="{00000000-0004-0000-0700-000005000000}"/>
    <hyperlink ref="B74:L74" r:id="rId7" display="7 ZIP pour Zipper vos documents" xr:uid="{00000000-0004-0000-0700-000006000000}"/>
  </hyperlinks>
  <pageMargins left="0.78740157499999996" right="0.78740157499999996" top="0.984251969" bottom="0.984251969" header="0.4921259845" footer="0.4921259845"/>
  <pageSetup paperSize="9" orientation="portrait" r:id="rId8"/>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A135-E763-45AD-824B-1DB908436FE8}">
  <dimension ref="A1:CM174"/>
  <sheetViews>
    <sheetView topLeftCell="E1" zoomScale="75" zoomScaleNormal="75" workbookViewId="0">
      <selection activeCell="AC16" sqref="AC16"/>
    </sheetView>
  </sheetViews>
  <sheetFormatPr baseColWidth="10" defaultRowHeight="12.75"/>
  <cols>
    <col min="1" max="1" width="1.85546875" style="15" customWidth="1"/>
    <col min="2" max="2" width="12.7109375" style="15" customWidth="1"/>
    <col min="3" max="3" width="3.28515625" style="15" customWidth="1"/>
    <col min="4" max="5" width="12.7109375" style="15" customWidth="1"/>
    <col min="6" max="6" width="3.28515625" style="15" customWidth="1"/>
    <col min="7" max="8" width="12.7109375" style="15" customWidth="1"/>
    <col min="9" max="9" width="3.28515625" style="15" customWidth="1"/>
    <col min="10" max="10" width="19.28515625" style="15" customWidth="1"/>
    <col min="11" max="11" width="12.7109375" style="15" customWidth="1"/>
    <col min="12" max="12" width="3.28515625" style="15" customWidth="1"/>
    <col min="13" max="13" width="21" style="15" customWidth="1"/>
    <col min="14" max="14" width="3" style="15" customWidth="1"/>
    <col min="15" max="15" width="12.7109375" style="15" customWidth="1"/>
    <col min="16" max="16" width="3.28515625" style="15" customWidth="1"/>
    <col min="17" max="17" width="13.5703125" style="15" customWidth="1"/>
    <col min="18" max="18" width="12.7109375" style="15" customWidth="1"/>
    <col min="19" max="19" width="3.28515625" style="15" customWidth="1"/>
    <col min="20" max="20" width="13.42578125" style="15" customWidth="1"/>
    <col min="21" max="21" width="12.7109375" style="15" customWidth="1"/>
    <col min="22" max="22" width="3.28515625" style="15" customWidth="1"/>
    <col min="23" max="23" width="19.7109375" style="15" customWidth="1"/>
    <col min="24" max="24" width="11.42578125" style="15" customWidth="1"/>
    <col min="25" max="25" width="3.28515625" style="15" customWidth="1"/>
    <col min="26" max="26" width="21.7109375" style="15" customWidth="1"/>
    <col min="27" max="27" width="3" style="15" customWidth="1"/>
    <col min="28" max="29" width="11.42578125" style="15"/>
    <col min="30" max="30" width="27.28515625" style="55" customWidth="1"/>
    <col min="31" max="31" width="9.7109375" style="55" customWidth="1"/>
    <col min="32" max="32" width="1.42578125" style="55" customWidth="1"/>
    <col min="33" max="33" width="9.7109375" style="55" customWidth="1"/>
    <col min="34" max="34" width="1.42578125" style="55" customWidth="1"/>
    <col min="35" max="35" width="9.7109375" style="55" customWidth="1"/>
    <col min="36" max="36" width="1.42578125" style="55" customWidth="1"/>
    <col min="37" max="37" width="9.7109375" style="55" customWidth="1"/>
    <col min="38" max="38" width="1.42578125" style="55" customWidth="1"/>
    <col min="39" max="39" width="9.7109375" style="55" customWidth="1"/>
    <col min="40" max="40" width="1.42578125" style="55" customWidth="1"/>
    <col min="41" max="41" width="9.7109375" style="55" customWidth="1"/>
    <col min="42" max="42" width="1.42578125" style="55" customWidth="1"/>
    <col min="43" max="43" width="9.7109375" style="55" customWidth="1"/>
    <col min="44" max="44" width="1.42578125" style="55" customWidth="1"/>
    <col min="45" max="45" width="9.7109375" style="55" customWidth="1"/>
    <col min="46" max="46" width="1.42578125" style="55" customWidth="1"/>
    <col min="47" max="47" width="9.7109375" style="55" customWidth="1"/>
    <col min="48" max="48" width="1.42578125" style="55" customWidth="1"/>
    <col min="49" max="49" width="9.7109375" style="55" customWidth="1"/>
    <col min="50" max="50" width="1.42578125" style="55" customWidth="1"/>
    <col min="51" max="51" width="9.7109375" style="55" customWidth="1"/>
    <col min="52" max="52" width="1.42578125" style="55" customWidth="1"/>
    <col min="53" max="53" width="9.7109375" style="55" customWidth="1"/>
    <col min="54" max="54" width="1.42578125" style="55" customWidth="1"/>
    <col min="55" max="55" width="11.42578125" style="55"/>
    <col min="56" max="56" width="32.7109375" style="55" customWidth="1"/>
    <col min="57" max="58" width="11.42578125" style="55"/>
    <col min="59" max="59" width="4" style="55" customWidth="1"/>
    <col min="60" max="61" width="11.42578125" style="55"/>
    <col min="62" max="62" width="4" style="55" customWidth="1"/>
    <col min="63" max="64" width="11.42578125" style="55"/>
    <col min="65" max="65" width="4" style="55" customWidth="1"/>
    <col min="66" max="67" width="11.42578125" style="55"/>
    <col min="68" max="68" width="4" style="55" customWidth="1"/>
    <col min="69" max="70" width="11.42578125" style="55"/>
    <col min="71" max="71" width="4" style="55" customWidth="1"/>
    <col min="72" max="73" width="11.42578125" style="55"/>
    <col min="74" max="74" width="4" style="55" customWidth="1"/>
    <col min="75" max="76" width="11.42578125" style="55"/>
    <col min="77" max="77" width="4" style="55" customWidth="1"/>
    <col min="78" max="79" width="11.42578125" style="55"/>
    <col min="80" max="80" width="4" style="55" customWidth="1"/>
    <col min="81" max="82" width="11.42578125" style="55"/>
    <col min="83" max="83" width="4" style="55" customWidth="1"/>
    <col min="84" max="85" width="11.42578125" style="55"/>
    <col min="86" max="86" width="4" style="55" customWidth="1"/>
    <col min="87" max="88" width="11.42578125" style="55"/>
    <col min="89" max="89" width="4" style="55" customWidth="1"/>
    <col min="90" max="91" width="11.42578125" style="55"/>
    <col min="92" max="16384" width="11.42578125" style="10"/>
  </cols>
  <sheetData>
    <row r="1" spans="1:91" s="1160" customFormat="1" ht="15">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B1" s="1161"/>
      <c r="AC1" s="1161"/>
      <c r="AD1" s="1161"/>
      <c r="AE1" s="1161"/>
      <c r="AF1" s="1161"/>
      <c r="AG1" s="1161"/>
      <c r="AH1" s="1161"/>
      <c r="AI1" s="1161"/>
      <c r="AJ1" s="1161"/>
      <c r="AK1" s="1161"/>
      <c r="AL1" s="1161"/>
      <c r="AM1" s="1161"/>
      <c r="AN1" s="1161"/>
      <c r="AO1" s="1161"/>
      <c r="AP1" s="1161"/>
      <c r="AQ1" s="1161"/>
      <c r="AR1" s="1161"/>
      <c r="AS1" s="1161"/>
      <c r="AT1" s="1161"/>
      <c r="AU1" s="1161"/>
      <c r="AV1" s="1161"/>
      <c r="AW1" s="1161"/>
      <c r="AX1" s="1161"/>
      <c r="AY1" s="1161"/>
      <c r="AZ1" s="1161"/>
      <c r="BA1" s="1161"/>
      <c r="BB1" s="1161"/>
      <c r="BC1" s="1161"/>
      <c r="BD1" s="1161"/>
      <c r="BE1" s="1161"/>
      <c r="BF1" s="1161"/>
      <c r="BG1" s="1161"/>
      <c r="BH1" s="1161"/>
      <c r="BI1" s="1161"/>
      <c r="BJ1" s="1161"/>
      <c r="BK1" s="1161"/>
      <c r="BL1" s="1161"/>
      <c r="BM1" s="1161"/>
      <c r="BN1" s="1161"/>
      <c r="BO1" s="1161"/>
      <c r="BP1" s="1161"/>
      <c r="BQ1" s="1161"/>
      <c r="BR1" s="1161"/>
      <c r="BS1" s="1161"/>
      <c r="BT1" s="1161"/>
      <c r="BU1" s="1161"/>
      <c r="BV1" s="1161"/>
      <c r="BW1" s="1161"/>
      <c r="BX1" s="1161"/>
      <c r="BY1" s="1161"/>
      <c r="BZ1" s="1161"/>
      <c r="CA1" s="1161"/>
      <c r="CB1" s="1161"/>
      <c r="CC1" s="1161"/>
      <c r="CD1" s="1161"/>
      <c r="CE1" s="1161"/>
      <c r="CF1" s="1161"/>
      <c r="CG1" s="1161"/>
      <c r="CH1" s="1161"/>
      <c r="CI1" s="1161"/>
      <c r="CJ1" s="1161"/>
      <c r="CK1" s="1161"/>
      <c r="CL1" s="1161"/>
      <c r="CM1" s="1161"/>
    </row>
    <row r="2" spans="1:91" s="1160" customFormat="1" ht="26.25">
      <c r="A2" s="1162"/>
      <c r="B2" s="1162"/>
      <c r="C2" s="1162"/>
      <c r="D2" s="1162"/>
      <c r="E2" s="1162"/>
      <c r="F2" s="1162"/>
      <c r="G2" s="1162"/>
      <c r="H2" s="1162"/>
      <c r="I2" s="1162"/>
      <c r="J2" s="1162"/>
      <c r="K2" s="1162"/>
      <c r="L2" s="1162"/>
      <c r="M2" s="1162"/>
      <c r="N2" s="1162"/>
      <c r="O2" s="1162"/>
      <c r="P2" s="1162"/>
      <c r="Q2" s="1162"/>
      <c r="R2" s="1162"/>
      <c r="S2" s="1162"/>
      <c r="T2" s="1162"/>
      <c r="U2" s="1064" t="s">
        <v>5341</v>
      </c>
      <c r="V2" s="100"/>
      <c r="W2" s="100"/>
      <c r="X2" s="100"/>
      <c r="Y2" s="100"/>
      <c r="Z2" s="27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1161"/>
      <c r="BK2" s="1161"/>
      <c r="BL2" s="1161"/>
      <c r="BM2" s="1161"/>
      <c r="BN2" s="1161"/>
      <c r="BO2" s="1161"/>
      <c r="BP2" s="1161"/>
      <c r="BQ2" s="1161"/>
      <c r="BR2" s="1161"/>
      <c r="BS2" s="1161"/>
      <c r="BT2" s="1161"/>
      <c r="BU2" s="1161"/>
      <c r="BV2" s="1161"/>
      <c r="BW2" s="1161"/>
      <c r="BX2" s="1161"/>
      <c r="BY2" s="1161"/>
      <c r="BZ2" s="1161"/>
      <c r="CA2" s="1161"/>
      <c r="CB2" s="1161"/>
      <c r="CC2" s="1161"/>
      <c r="CD2" s="1161"/>
      <c r="CE2" s="1161"/>
      <c r="CF2" s="1161"/>
      <c r="CG2" s="1161"/>
      <c r="CH2" s="1161"/>
      <c r="CI2" s="1161"/>
      <c r="CJ2" s="1161"/>
      <c r="CK2" s="1161"/>
      <c r="CL2" s="1161"/>
      <c r="CM2" s="1161"/>
    </row>
    <row r="3" spans="1:91" s="1160" customFormat="1" ht="26.25">
      <c r="A3" s="100"/>
      <c r="B3" s="100"/>
      <c r="C3" s="100"/>
      <c r="D3" s="100"/>
      <c r="E3" s="100"/>
      <c r="F3" s="100"/>
      <c r="G3" s="100"/>
      <c r="H3" s="100"/>
      <c r="I3" s="100"/>
      <c r="J3" s="100"/>
      <c r="K3" s="100"/>
      <c r="L3" s="100"/>
      <c r="M3" s="100"/>
      <c r="N3" s="100"/>
      <c r="O3" s="100"/>
      <c r="P3" s="100"/>
      <c r="Q3" s="100"/>
      <c r="R3" s="100"/>
      <c r="S3" s="100"/>
      <c r="T3" s="100"/>
      <c r="U3" s="1064" t="s">
        <v>776</v>
      </c>
      <c r="V3" s="100"/>
      <c r="W3" s="100"/>
      <c r="X3" s="100"/>
      <c r="Y3" s="100"/>
      <c r="Z3" s="27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1161"/>
      <c r="BG3" s="1161"/>
      <c r="BH3" s="1161"/>
      <c r="BI3" s="1161"/>
      <c r="BJ3" s="1161"/>
      <c r="BK3" s="1161"/>
      <c r="BL3" s="1161"/>
      <c r="BM3" s="1161"/>
      <c r="BN3" s="1161"/>
      <c r="BO3" s="1161"/>
      <c r="BP3" s="1161"/>
      <c r="BQ3" s="1161"/>
      <c r="BR3" s="1161"/>
      <c r="BS3" s="1161"/>
      <c r="BT3" s="1161"/>
      <c r="BU3" s="1161"/>
      <c r="BV3" s="1161"/>
      <c r="BW3" s="1161"/>
      <c r="BX3" s="1161"/>
      <c r="BY3" s="1161"/>
      <c r="BZ3" s="1161"/>
      <c r="CA3" s="1161"/>
      <c r="CB3" s="1161"/>
      <c r="CC3" s="1161"/>
      <c r="CD3" s="1161"/>
      <c r="CE3" s="1161"/>
      <c r="CF3" s="1161"/>
      <c r="CG3" s="1161"/>
      <c r="CH3" s="1161"/>
      <c r="CI3" s="1161"/>
      <c r="CJ3" s="1161"/>
      <c r="CK3" s="1161"/>
      <c r="CL3" s="1161"/>
      <c r="CM3" s="1161"/>
    </row>
    <row r="4" spans="1:91" s="1160" customFormat="1" ht="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1"/>
      <c r="BB4" s="1161"/>
      <c r="BC4" s="1161"/>
      <c r="BD4" s="1161"/>
      <c r="BE4" s="1161"/>
      <c r="BF4" s="1161"/>
      <c r="BG4" s="1161"/>
      <c r="BH4" s="1161"/>
      <c r="BI4" s="1161"/>
      <c r="BJ4" s="1161"/>
      <c r="BK4" s="1161"/>
      <c r="BL4" s="1161"/>
      <c r="BM4" s="1161"/>
      <c r="BN4" s="1161"/>
      <c r="BO4" s="1161"/>
      <c r="BP4" s="1161"/>
      <c r="BQ4" s="1161"/>
      <c r="BR4" s="1161"/>
      <c r="BS4" s="1161"/>
      <c r="BT4" s="1161"/>
      <c r="BU4" s="1161"/>
      <c r="BV4" s="1161"/>
      <c r="BW4" s="1161"/>
      <c r="BX4" s="1161"/>
      <c r="BY4" s="1161"/>
      <c r="BZ4" s="1161"/>
      <c r="CA4" s="1161"/>
      <c r="CB4" s="1161"/>
      <c r="CC4" s="1161"/>
      <c r="CD4" s="1161"/>
      <c r="CE4" s="1161"/>
      <c r="CF4" s="1161"/>
      <c r="CG4" s="1161"/>
      <c r="CH4" s="1161"/>
      <c r="CI4" s="1161"/>
      <c r="CJ4" s="1161"/>
      <c r="CK4" s="1161"/>
      <c r="CL4" s="1161"/>
      <c r="CM4" s="1161"/>
    </row>
    <row r="5" spans="1:91">
      <c r="AB5" s="19"/>
      <c r="AC5" s="19"/>
      <c r="AD5" s="1163"/>
      <c r="AE5" s="1163"/>
      <c r="AF5" s="1163"/>
      <c r="AG5" s="1163"/>
      <c r="AH5" s="1163"/>
      <c r="AI5" s="1163"/>
      <c r="AJ5" s="1163"/>
      <c r="AK5" s="1163"/>
      <c r="AL5" s="1163"/>
      <c r="AM5" s="1163"/>
      <c r="AN5" s="1163"/>
      <c r="AO5" s="1163"/>
      <c r="AP5" s="1163"/>
      <c r="AQ5" s="1163"/>
      <c r="AR5" s="1163"/>
      <c r="AS5" s="1163"/>
      <c r="AT5" s="1163"/>
      <c r="AU5" s="1163"/>
      <c r="AV5" s="1163"/>
      <c r="AW5" s="1163"/>
      <c r="AX5" s="1163"/>
      <c r="AY5" s="1163"/>
      <c r="AZ5" s="1163"/>
      <c r="BA5" s="1163"/>
      <c r="BB5" s="1163"/>
      <c r="BC5" s="1163"/>
      <c r="BD5" s="1163"/>
      <c r="BE5" s="1163"/>
      <c r="BF5" s="1163"/>
      <c r="BG5" s="1163"/>
      <c r="BH5" s="1163"/>
      <c r="BI5" s="1163"/>
      <c r="BJ5" s="1163"/>
      <c r="BK5" s="1163"/>
      <c r="BL5" s="1163"/>
      <c r="BM5" s="1163"/>
      <c r="BN5" s="1163"/>
      <c r="BO5" s="1163"/>
      <c r="BP5" s="1163"/>
      <c r="BQ5" s="1163"/>
      <c r="BR5" s="1163"/>
      <c r="BS5" s="1163"/>
      <c r="BT5" s="1163"/>
      <c r="BU5" s="1163"/>
      <c r="BV5" s="1163"/>
      <c r="BW5" s="1163"/>
      <c r="BX5" s="1163"/>
      <c r="BY5" s="1163"/>
      <c r="BZ5" s="1163"/>
      <c r="CA5" s="1163"/>
      <c r="CB5" s="1163"/>
      <c r="CC5" s="1163"/>
      <c r="CD5" s="1163"/>
      <c r="CE5" s="1163"/>
      <c r="CF5" s="1163"/>
      <c r="CG5" s="1163"/>
      <c r="CH5" s="1163"/>
      <c r="CI5" s="1163"/>
      <c r="CJ5" s="1163"/>
      <c r="CK5" s="1163"/>
      <c r="CL5" s="1163"/>
      <c r="CM5" s="1163"/>
    </row>
    <row r="6" spans="1:91" ht="42">
      <c r="A6" s="743">
        <v>0</v>
      </c>
      <c r="B6" s="1164" t="s">
        <v>5314</v>
      </c>
      <c r="C6" s="1165"/>
      <c r="D6" s="1166"/>
      <c r="E6" s="1167"/>
      <c r="F6" s="1167"/>
      <c r="G6" s="1167"/>
      <c r="H6" s="1167"/>
      <c r="I6" s="1167"/>
      <c r="J6" s="1167"/>
      <c r="K6" s="1167"/>
      <c r="L6" s="1167"/>
      <c r="M6" s="1167"/>
      <c r="N6" s="1167"/>
      <c r="O6" s="1167"/>
      <c r="P6" s="1167"/>
      <c r="Q6" s="1167"/>
      <c r="R6" s="1167"/>
      <c r="S6" s="1167"/>
      <c r="T6" s="1167"/>
      <c r="U6" s="1167"/>
      <c r="V6" s="1167"/>
      <c r="W6" s="1167"/>
      <c r="X6" s="1167"/>
      <c r="Y6" s="1167"/>
      <c r="Z6" s="1168"/>
      <c r="AB6" s="1169"/>
      <c r="AC6" s="1169"/>
      <c r="AD6" s="1163"/>
      <c r="AE6" s="1163"/>
      <c r="AF6" s="1163"/>
      <c r="AG6" s="1163"/>
      <c r="AH6" s="1163"/>
      <c r="AI6" s="1163"/>
      <c r="AJ6" s="1163"/>
      <c r="AK6" s="1163"/>
      <c r="AL6" s="1163"/>
      <c r="AM6" s="1163"/>
      <c r="AN6" s="1163"/>
      <c r="AO6" s="1163"/>
      <c r="AP6" s="1163"/>
      <c r="AQ6" s="1163"/>
      <c r="AR6" s="1163"/>
      <c r="AS6" s="1163"/>
      <c r="AT6" s="1163"/>
      <c r="AU6" s="1163"/>
      <c r="AV6" s="1163"/>
      <c r="AW6" s="1163"/>
      <c r="AX6" s="1163"/>
      <c r="AY6" s="1163"/>
      <c r="AZ6" s="1163"/>
      <c r="BA6" s="1163"/>
      <c r="BB6" s="1163"/>
      <c r="BC6" s="1163"/>
      <c r="BD6" s="1163"/>
      <c r="BE6" s="1163"/>
      <c r="BF6" s="1163"/>
      <c r="BG6" s="1163"/>
      <c r="BH6" s="1163"/>
      <c r="BI6" s="1163"/>
      <c r="BJ6" s="1163"/>
      <c r="BK6" s="1163"/>
      <c r="BL6" s="1163"/>
      <c r="BM6" s="1163"/>
      <c r="BN6" s="1163"/>
      <c r="BO6" s="1163"/>
      <c r="BP6" s="1163"/>
      <c r="BQ6" s="1163"/>
      <c r="BR6" s="1163"/>
      <c r="BS6" s="1163"/>
      <c r="BT6" s="1163"/>
      <c r="BU6" s="1163"/>
      <c r="BV6" s="1163"/>
      <c r="BW6" s="1163"/>
      <c r="BX6" s="1163"/>
      <c r="BY6" s="1163"/>
      <c r="BZ6" s="1163"/>
      <c r="CA6" s="1163"/>
      <c r="CB6" s="1163"/>
      <c r="CC6" s="1163"/>
      <c r="CD6" s="1163"/>
      <c r="CE6" s="1163"/>
      <c r="CF6" s="1163"/>
      <c r="CG6" s="1163"/>
      <c r="CH6" s="1163"/>
      <c r="CI6" s="1163"/>
      <c r="CJ6" s="1163"/>
      <c r="CK6" s="1163"/>
      <c r="CL6" s="1163"/>
      <c r="CM6" s="1163"/>
    </row>
    <row r="7" spans="1:91">
      <c r="B7" s="744" t="str">
        <f ca="1">CELL("nomfichier")</f>
        <v>E:\0-UPRT\1-UPRT.FR-SITE-WEB\ff-fiches-fabrications\ff-fiches-fabrication-maj-08-2020\[OK.ff-15-restauration-2.modèles.de.fiches.xlsx]fiches.1</v>
      </c>
      <c r="C7" s="744"/>
      <c r="D7" s="744"/>
      <c r="E7" s="744"/>
      <c r="F7" s="744"/>
      <c r="G7" s="744"/>
      <c r="H7" s="744"/>
      <c r="I7" s="744"/>
      <c r="J7" s="744"/>
      <c r="K7" s="744"/>
      <c r="L7" s="744"/>
      <c r="M7" s="744"/>
      <c r="N7" s="744"/>
      <c r="O7" s="744"/>
      <c r="P7" s="744"/>
      <c r="Q7" s="744"/>
      <c r="R7" s="744"/>
      <c r="S7" s="744"/>
      <c r="T7" s="744"/>
      <c r="U7" s="744"/>
      <c r="V7" s="744"/>
      <c r="W7" s="744"/>
      <c r="X7" s="744"/>
      <c r="Y7" s="744"/>
      <c r="Z7" s="744"/>
      <c r="AB7" s="19"/>
      <c r="AC7" s="19"/>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3"/>
      <c r="BE7" s="1163"/>
      <c r="BF7" s="1163"/>
      <c r="BG7" s="1163"/>
      <c r="BH7" s="1163"/>
      <c r="BI7" s="1163"/>
      <c r="BJ7" s="1163"/>
      <c r="BK7" s="1163"/>
      <c r="BL7" s="1163"/>
      <c r="BM7" s="1163"/>
      <c r="BN7" s="1163"/>
      <c r="BO7" s="1163"/>
      <c r="BP7" s="1163"/>
      <c r="BQ7" s="1163"/>
      <c r="BR7" s="1163"/>
      <c r="BS7" s="1163"/>
      <c r="BT7" s="1163"/>
      <c r="BU7" s="1163"/>
      <c r="BV7" s="1163"/>
      <c r="BW7" s="1163"/>
      <c r="BX7" s="1163"/>
      <c r="BY7" s="1163"/>
      <c r="BZ7" s="1163"/>
      <c r="CA7" s="1163"/>
      <c r="CB7" s="1163"/>
      <c r="CC7" s="1163"/>
      <c r="CD7" s="1163"/>
      <c r="CE7" s="1163"/>
      <c r="CF7" s="1163"/>
      <c r="CG7" s="1163"/>
      <c r="CH7" s="1163"/>
      <c r="CI7" s="1163"/>
      <c r="CJ7" s="1163"/>
      <c r="CK7" s="1163"/>
      <c r="CL7" s="1163"/>
      <c r="CM7" s="1163"/>
    </row>
    <row r="8" spans="1:91" ht="30">
      <c r="B8" s="1065" t="s">
        <v>5315</v>
      </c>
      <c r="C8" s="745"/>
      <c r="D8" s="746" t="s">
        <v>5316</v>
      </c>
      <c r="E8" s="747" t="s">
        <v>5317</v>
      </c>
      <c r="F8" s="748"/>
      <c r="G8" s="748"/>
      <c r="H8" s="748"/>
      <c r="I8" s="748"/>
      <c r="J8" s="748"/>
      <c r="K8" s="748"/>
      <c r="L8" s="748"/>
      <c r="M8" s="749"/>
      <c r="O8" s="1065" t="s">
        <v>5315</v>
      </c>
      <c r="P8" s="745"/>
      <c r="Q8" s="746" t="s">
        <v>5316</v>
      </c>
      <c r="R8" s="750" t="s">
        <v>5318</v>
      </c>
      <c r="S8" s="751"/>
      <c r="T8" s="751"/>
      <c r="U8" s="751"/>
      <c r="V8" s="751"/>
      <c r="W8" s="751"/>
      <c r="X8" s="751"/>
      <c r="Y8" s="751"/>
      <c r="Z8" s="752"/>
      <c r="AB8" s="19"/>
      <c r="AC8" s="19"/>
      <c r="AD8" s="19"/>
      <c r="AE8" s="19"/>
      <c r="AF8" s="19"/>
      <c r="AG8" s="19"/>
      <c r="AH8" s="19"/>
      <c r="AI8" s="19"/>
      <c r="AJ8" s="19"/>
      <c r="AK8" s="19"/>
      <c r="AL8" s="19"/>
      <c r="AM8" s="19"/>
      <c r="AN8" s="19"/>
      <c r="AO8" s="19"/>
      <c r="AP8" s="19"/>
      <c r="AQ8" s="19"/>
      <c r="AR8" s="19"/>
      <c r="AS8" s="19"/>
      <c r="AT8" s="19"/>
      <c r="AU8" s="19"/>
      <c r="AV8" s="1106"/>
      <c r="AW8" s="1106"/>
      <c r="AX8" s="1106"/>
      <c r="AY8" s="1106"/>
      <c r="AZ8" s="1106"/>
      <c r="BA8" s="1106"/>
      <c r="BB8" s="1106"/>
      <c r="BC8" s="1106"/>
      <c r="BD8" s="1106"/>
      <c r="BE8" s="1106"/>
      <c r="BF8" s="1106"/>
      <c r="BG8" s="1106"/>
      <c r="BH8" s="1106"/>
      <c r="BI8" s="1106"/>
      <c r="BJ8" s="1106"/>
      <c r="BK8" s="1106"/>
      <c r="BL8" s="1106"/>
      <c r="BM8" s="1106"/>
      <c r="BN8" s="1106"/>
      <c r="BO8" s="1106"/>
      <c r="BP8" s="1106"/>
      <c r="BQ8" s="1106"/>
      <c r="BR8" s="1106"/>
      <c r="BS8" s="1106"/>
      <c r="BT8" s="1106"/>
      <c r="BU8" s="1106"/>
      <c r="BV8" s="1106"/>
      <c r="BW8" s="1106"/>
      <c r="BX8" s="1106"/>
      <c r="BY8" s="1106"/>
      <c r="BZ8" s="1106"/>
      <c r="CA8" s="1106"/>
      <c r="CB8" s="1106"/>
      <c r="CC8" s="1106"/>
      <c r="CD8" s="1106"/>
      <c r="CE8" s="1106"/>
      <c r="CF8" s="1106"/>
      <c r="CG8" s="1106"/>
      <c r="CH8" s="1106"/>
      <c r="CI8" s="1106"/>
      <c r="CJ8" s="1106"/>
      <c r="CK8" s="1106"/>
      <c r="CL8" s="1106"/>
      <c r="CM8" s="1106"/>
    </row>
    <row r="9" spans="1:91" ht="30">
      <c r="B9" s="753">
        <v>45</v>
      </c>
      <c r="C9" s="754" t="s">
        <v>5191</v>
      </c>
      <c r="D9" s="755">
        <f>B9</f>
        <v>45</v>
      </c>
      <c r="E9" s="756" t="s">
        <v>5319</v>
      </c>
      <c r="F9" s="756"/>
      <c r="G9" s="757"/>
      <c r="H9" s="757"/>
      <c r="I9" s="757"/>
      <c r="J9" s="757"/>
      <c r="K9" s="757"/>
      <c r="L9" s="757"/>
      <c r="M9" s="758"/>
      <c r="O9" s="753" t="s">
        <v>5320</v>
      </c>
      <c r="P9" s="754" t="s">
        <v>5191</v>
      </c>
      <c r="Q9" s="759" t="str">
        <f>O9</f>
        <v>Aa</v>
      </c>
      <c r="R9" s="760" t="s">
        <v>5319</v>
      </c>
      <c r="S9" s="760"/>
      <c r="T9" s="760"/>
      <c r="U9" s="760"/>
      <c r="V9" s="760"/>
      <c r="W9" s="760"/>
      <c r="X9" s="760"/>
      <c r="Y9" s="760"/>
      <c r="Z9" s="761"/>
      <c r="AB9" s="19"/>
      <c r="AC9" s="1170"/>
      <c r="AD9" s="1163"/>
      <c r="AE9" s="1163"/>
      <c r="AF9" s="1163"/>
      <c r="AG9" s="1163"/>
      <c r="AH9" s="1163"/>
      <c r="AI9" s="1163"/>
      <c r="AJ9" s="1163"/>
      <c r="AK9" s="1163"/>
      <c r="AL9" s="1163"/>
      <c r="AM9" s="1163"/>
      <c r="AN9" s="1163"/>
      <c r="AO9" s="1163"/>
      <c r="AP9" s="1163"/>
      <c r="AQ9" s="1163"/>
      <c r="AR9" s="1163"/>
      <c r="AS9" s="1163"/>
      <c r="AT9" s="1163"/>
      <c r="AU9" s="1163"/>
      <c r="AV9" s="1163"/>
      <c r="AW9" s="1163"/>
      <c r="AX9" s="1163"/>
      <c r="AY9" s="1163"/>
      <c r="AZ9" s="1163"/>
      <c r="BA9" s="1163"/>
      <c r="BB9" s="1163"/>
      <c r="BC9" s="1163"/>
      <c r="BD9" s="1163"/>
      <c r="BE9" s="1163"/>
      <c r="BF9" s="1163"/>
      <c r="BG9" s="1163"/>
      <c r="BH9" s="1163"/>
      <c r="BI9" s="1163"/>
      <c r="BJ9" s="1163"/>
      <c r="BK9" s="1163"/>
      <c r="BL9" s="1163"/>
      <c r="BM9" s="1163"/>
      <c r="BN9" s="1163"/>
      <c r="BO9" s="1163"/>
      <c r="BP9" s="1163"/>
      <c r="BQ9" s="1163"/>
      <c r="BR9" s="1163"/>
      <c r="BS9" s="1163"/>
      <c r="BT9" s="1163"/>
      <c r="BU9" s="1163"/>
      <c r="BV9" s="1163"/>
      <c r="BW9" s="1163"/>
      <c r="BX9" s="1163"/>
      <c r="BY9" s="1163"/>
      <c r="BZ9" s="1163"/>
      <c r="CA9" s="1163"/>
      <c r="CB9" s="1163"/>
      <c r="CC9" s="1163"/>
      <c r="CD9" s="1163"/>
      <c r="CE9" s="1163"/>
      <c r="CF9" s="1163"/>
      <c r="CG9" s="1163"/>
      <c r="CH9" s="1163"/>
      <c r="CI9" s="1163"/>
      <c r="CJ9" s="1163"/>
      <c r="CK9" s="1163"/>
      <c r="CL9" s="1163"/>
      <c r="CM9" s="1163"/>
    </row>
    <row r="10" spans="1:91" ht="30">
      <c r="B10" s="763"/>
      <c r="M10" s="764"/>
      <c r="O10" s="763"/>
      <c r="Z10" s="764"/>
      <c r="AB10" s="19"/>
      <c r="AC10" s="1170"/>
      <c r="AD10" s="1171" t="s">
        <v>5155</v>
      </c>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72" t="s">
        <v>5155</v>
      </c>
      <c r="BF10" s="1163"/>
      <c r="BG10" s="1163"/>
      <c r="BH10" s="1163"/>
      <c r="BI10" s="1163"/>
      <c r="BJ10" s="1163"/>
      <c r="BK10" s="1163"/>
      <c r="BL10" s="1163"/>
      <c r="BM10" s="1163"/>
      <c r="BN10" s="1163"/>
      <c r="BO10" s="1163"/>
      <c r="BP10" s="1163"/>
      <c r="BQ10" s="1163"/>
      <c r="BR10" s="1163"/>
      <c r="BS10" s="1163"/>
      <c r="BT10" s="1163"/>
      <c r="BU10" s="1163"/>
      <c r="BV10" s="1163"/>
      <c r="BW10" s="1163"/>
      <c r="BX10" s="1163"/>
      <c r="BY10" s="1163"/>
      <c r="BZ10" s="1163"/>
      <c r="CA10" s="1163"/>
      <c r="CB10" s="1163"/>
      <c r="CC10" s="1163"/>
      <c r="CD10" s="1163"/>
      <c r="CE10" s="1163"/>
      <c r="CF10" s="1163"/>
      <c r="CG10" s="1163"/>
      <c r="CH10" s="1163"/>
      <c r="CI10" s="1163"/>
      <c r="CJ10" s="1163"/>
      <c r="CK10" s="1163"/>
      <c r="CL10" s="1163"/>
      <c r="CM10" s="1163"/>
    </row>
    <row r="11" spans="1:91" ht="20.25">
      <c r="B11" s="765" t="s">
        <v>5321</v>
      </c>
      <c r="C11" s="1734" t="s">
        <v>5322</v>
      </c>
      <c r="D11" s="1735"/>
      <c r="E11" s="766" t="s">
        <v>5323</v>
      </c>
      <c r="F11" s="1734" t="s">
        <v>5322</v>
      </c>
      <c r="G11" s="1735"/>
      <c r="H11" s="766" t="s">
        <v>5324</v>
      </c>
      <c r="I11" s="1734" t="s">
        <v>5322</v>
      </c>
      <c r="J11" s="1735"/>
      <c r="K11" s="766" t="s">
        <v>5325</v>
      </c>
      <c r="L11" s="1734" t="s">
        <v>5322</v>
      </c>
      <c r="M11" s="1736"/>
      <c r="O11" s="765" t="s">
        <v>5321</v>
      </c>
      <c r="P11" s="1732" t="s">
        <v>5322</v>
      </c>
      <c r="Q11" s="1733"/>
      <c r="R11" s="766" t="s">
        <v>5323</v>
      </c>
      <c r="S11" s="1732" t="s">
        <v>5322</v>
      </c>
      <c r="T11" s="1733"/>
      <c r="U11" s="766" t="s">
        <v>5324</v>
      </c>
      <c r="V11" s="1732" t="s">
        <v>5322</v>
      </c>
      <c r="W11" s="1733"/>
      <c r="X11" s="766" t="s">
        <v>5325</v>
      </c>
      <c r="Y11" s="1732" t="s">
        <v>5322</v>
      </c>
      <c r="Z11" s="1738"/>
      <c r="AB11" s="19"/>
      <c r="AC11" s="1170"/>
      <c r="AD11" s="1163"/>
      <c r="AE11" s="1163"/>
      <c r="AF11" s="1163"/>
      <c r="AG11" s="1163"/>
      <c r="AH11" s="1163"/>
      <c r="AI11" s="1163"/>
      <c r="AJ11" s="1163"/>
      <c r="AK11" s="1163"/>
      <c r="AL11" s="1163"/>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c r="BG11" s="1163"/>
      <c r="BH11" s="1163"/>
      <c r="BI11" s="1163"/>
      <c r="BJ11" s="1163"/>
      <c r="BK11" s="1163"/>
      <c r="BL11" s="1163"/>
      <c r="BM11" s="1163"/>
      <c r="BN11" s="1163"/>
      <c r="BO11" s="1163"/>
      <c r="BP11" s="1163"/>
      <c r="BQ11" s="1163"/>
      <c r="BR11" s="1163"/>
      <c r="BS11" s="1163"/>
      <c r="BT11" s="1163"/>
      <c r="BU11" s="1163"/>
      <c r="BV11" s="1163"/>
      <c r="BW11" s="1163"/>
      <c r="BX11" s="1163"/>
      <c r="BY11" s="1163"/>
      <c r="BZ11" s="1163"/>
      <c r="CA11" s="1163"/>
      <c r="CB11" s="1163"/>
      <c r="CC11" s="1163"/>
      <c r="CD11" s="1163"/>
      <c r="CE11" s="1163"/>
      <c r="CF11" s="1163"/>
      <c r="CG11" s="1163"/>
      <c r="CH11" s="1163"/>
      <c r="CI11" s="1163"/>
      <c r="CJ11" s="1163"/>
      <c r="CK11" s="1163"/>
      <c r="CL11" s="1163"/>
      <c r="CM11" s="1163"/>
    </row>
    <row r="12" spans="1:91" ht="44.25">
      <c r="A12" s="762"/>
      <c r="B12" s="767" t="s">
        <v>25</v>
      </c>
      <c r="C12" s="768" t="s">
        <v>5191</v>
      </c>
      <c r="D12" s="769" t="s">
        <v>25</v>
      </c>
      <c r="E12" s="770" t="s">
        <v>5156</v>
      </c>
      <c r="F12" s="768" t="s">
        <v>5191</v>
      </c>
      <c r="G12" s="771" t="s">
        <v>5156</v>
      </c>
      <c r="H12" s="772">
        <v>1</v>
      </c>
      <c r="I12" s="768" t="s">
        <v>5191</v>
      </c>
      <c r="J12" s="769">
        <v>1</v>
      </c>
      <c r="K12" s="772">
        <v>27</v>
      </c>
      <c r="L12" s="768" t="s">
        <v>5191</v>
      </c>
      <c r="M12" s="773">
        <v>27</v>
      </c>
      <c r="N12" s="762"/>
      <c r="O12" s="767" t="s">
        <v>25</v>
      </c>
      <c r="P12" s="768" t="s">
        <v>5191</v>
      </c>
      <c r="Q12" s="774" t="s">
        <v>25</v>
      </c>
      <c r="R12" s="770" t="s">
        <v>5156</v>
      </c>
      <c r="S12" s="768" t="s">
        <v>5191</v>
      </c>
      <c r="T12" s="775" t="s">
        <v>5156</v>
      </c>
      <c r="U12" s="772">
        <v>1</v>
      </c>
      <c r="V12" s="768" t="s">
        <v>5191</v>
      </c>
      <c r="W12" s="774">
        <v>1</v>
      </c>
      <c r="X12" s="772">
        <v>27</v>
      </c>
      <c r="Y12" s="768" t="s">
        <v>5191</v>
      </c>
      <c r="Z12" s="776">
        <v>27</v>
      </c>
      <c r="AA12" s="762"/>
      <c r="AB12" s="1170"/>
      <c r="AC12" s="1170"/>
      <c r="AD12" s="1173" t="s">
        <v>5157</v>
      </c>
      <c r="AE12" s="1174" t="s">
        <v>5158</v>
      </c>
      <c r="AF12" s="739"/>
      <c r="AG12" s="1174" t="s">
        <v>5159</v>
      </c>
      <c r="AH12" s="739"/>
      <c r="AI12" s="1174" t="s">
        <v>5160</v>
      </c>
      <c r="AJ12" s="739"/>
      <c r="AK12" s="1174" t="s">
        <v>5161</v>
      </c>
      <c r="AL12" s="739"/>
      <c r="AM12" s="1174" t="s">
        <v>5162</v>
      </c>
      <c r="AN12" s="739"/>
      <c r="AO12" s="1174" t="s">
        <v>5163</v>
      </c>
      <c r="AP12" s="739"/>
      <c r="AQ12" s="1174" t="s">
        <v>5164</v>
      </c>
      <c r="AR12" s="739"/>
      <c r="AS12" s="1174" t="s">
        <v>5165</v>
      </c>
      <c r="AT12" s="739"/>
      <c r="AU12" s="1174" t="s">
        <v>5166</v>
      </c>
      <c r="AV12" s="739"/>
      <c r="AW12" s="1174" t="s">
        <v>5167</v>
      </c>
      <c r="AX12" s="739"/>
      <c r="AY12" s="1174" t="s">
        <v>5168</v>
      </c>
      <c r="AZ12" s="739"/>
      <c r="BA12" s="1174" t="s">
        <v>5169</v>
      </c>
      <c r="BC12" s="1163"/>
      <c r="BD12" s="1739" t="s">
        <v>5170</v>
      </c>
      <c r="BE12" s="1066">
        <v>1</v>
      </c>
      <c r="BF12" s="1067"/>
      <c r="BG12" s="1029"/>
      <c r="BH12" s="1066">
        <v>2</v>
      </c>
      <c r="BI12" s="1067"/>
      <c r="BJ12" s="1029"/>
      <c r="BK12" s="1066">
        <v>3</v>
      </c>
      <c r="BL12" s="1067"/>
      <c r="BM12" s="1029"/>
      <c r="BN12" s="1066">
        <v>4</v>
      </c>
      <c r="BO12" s="1067"/>
      <c r="BP12" s="1029"/>
      <c r="BQ12" s="1066">
        <v>5</v>
      </c>
      <c r="BR12" s="1067"/>
      <c r="BS12" s="1029"/>
      <c r="BT12" s="1066">
        <v>6</v>
      </c>
      <c r="BU12" s="1067"/>
      <c r="BV12" s="1029"/>
      <c r="BW12" s="1066">
        <v>7</v>
      </c>
      <c r="BX12" s="1067"/>
      <c r="BY12" s="1029"/>
      <c r="BZ12" s="1066">
        <v>8</v>
      </c>
      <c r="CA12" s="1067"/>
      <c r="CB12" s="1029"/>
      <c r="CC12" s="1066">
        <v>9</v>
      </c>
      <c r="CD12" s="1067"/>
      <c r="CE12" s="1029"/>
      <c r="CF12" s="1066">
        <v>0</v>
      </c>
      <c r="CG12" s="1067"/>
      <c r="CH12" s="1029"/>
      <c r="CI12" s="1066" t="s">
        <v>5171</v>
      </c>
      <c r="CJ12" s="1067"/>
      <c r="CK12" s="1029"/>
      <c r="CL12" s="1068" t="s">
        <v>5172</v>
      </c>
      <c r="CM12" s="1067"/>
    </row>
    <row r="13" spans="1:91" ht="44.25" customHeight="1">
      <c r="A13" s="762"/>
      <c r="B13" s="767" t="s">
        <v>27</v>
      </c>
      <c r="C13" s="768" t="s">
        <v>5191</v>
      </c>
      <c r="D13" s="769" t="s">
        <v>27</v>
      </c>
      <c r="E13" s="770" t="s">
        <v>5174</v>
      </c>
      <c r="F13" s="768" t="s">
        <v>5191</v>
      </c>
      <c r="G13" s="771" t="s">
        <v>5174</v>
      </c>
      <c r="H13" s="772">
        <v>2</v>
      </c>
      <c r="I13" s="768" t="s">
        <v>5191</v>
      </c>
      <c r="J13" s="769">
        <v>2</v>
      </c>
      <c r="K13" s="772">
        <v>28</v>
      </c>
      <c r="L13" s="768" t="s">
        <v>5191</v>
      </c>
      <c r="M13" s="773">
        <v>28</v>
      </c>
      <c r="N13" s="762"/>
      <c r="O13" s="767" t="s">
        <v>27</v>
      </c>
      <c r="P13" s="768" t="s">
        <v>5191</v>
      </c>
      <c r="Q13" s="774" t="s">
        <v>27</v>
      </c>
      <c r="R13" s="770" t="s">
        <v>5174</v>
      </c>
      <c r="S13" s="768" t="s">
        <v>5191</v>
      </c>
      <c r="T13" s="775" t="s">
        <v>5174</v>
      </c>
      <c r="U13" s="772">
        <v>2</v>
      </c>
      <c r="V13" s="768" t="s">
        <v>5191</v>
      </c>
      <c r="W13" s="774">
        <v>2</v>
      </c>
      <c r="X13" s="772">
        <v>28</v>
      </c>
      <c r="Y13" s="768" t="s">
        <v>5191</v>
      </c>
      <c r="Z13" s="776">
        <v>28</v>
      </c>
      <c r="AA13" s="762"/>
      <c r="AB13" s="1170"/>
      <c r="AC13" s="1170"/>
      <c r="AD13" s="1175"/>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C13" s="1163"/>
      <c r="BD13" s="1739"/>
      <c r="BE13" s="1069" t="s">
        <v>725</v>
      </c>
      <c r="BF13" s="1070"/>
      <c r="BG13" s="1029"/>
      <c r="BH13" s="1069" t="s">
        <v>5173</v>
      </c>
      <c r="BI13" s="1070" t="s">
        <v>5175</v>
      </c>
      <c r="BJ13" s="1029"/>
      <c r="BK13" s="1069" t="s">
        <v>723</v>
      </c>
      <c r="BL13" s="1070" t="s">
        <v>724</v>
      </c>
      <c r="BM13" s="1029"/>
      <c r="BN13" s="1071" t="s">
        <v>5176</v>
      </c>
      <c r="BO13" s="1070" t="s">
        <v>5177</v>
      </c>
      <c r="BP13" s="1029"/>
      <c r="BQ13" s="1069" t="s">
        <v>5178</v>
      </c>
      <c r="BR13" s="1070" t="s">
        <v>5179</v>
      </c>
      <c r="BS13" s="1029"/>
      <c r="BT13" s="1071" t="s">
        <v>5180</v>
      </c>
      <c r="BU13" s="1070" t="s">
        <v>5181</v>
      </c>
      <c r="BV13" s="1029"/>
      <c r="BW13" s="1069" t="s">
        <v>5182</v>
      </c>
      <c r="BX13" s="1070" t="s">
        <v>5183</v>
      </c>
      <c r="BY13" s="1029"/>
      <c r="BZ13" s="1069" t="s">
        <v>5184</v>
      </c>
      <c r="CA13" s="1070" t="s">
        <v>5185</v>
      </c>
      <c r="CB13" s="1029"/>
      <c r="CC13" s="1069" t="s">
        <v>5186</v>
      </c>
      <c r="CD13" s="1070" t="s">
        <v>5187</v>
      </c>
      <c r="CE13" s="1029"/>
      <c r="CF13" s="1069" t="s">
        <v>5188</v>
      </c>
      <c r="CG13" s="1070" t="s">
        <v>726</v>
      </c>
      <c r="CH13" s="1029"/>
      <c r="CI13" s="1069" t="s">
        <v>5189</v>
      </c>
      <c r="CJ13" s="1070" t="s">
        <v>5190</v>
      </c>
      <c r="CK13" s="1029"/>
      <c r="CL13" s="1071" t="s">
        <v>5191</v>
      </c>
      <c r="CM13" s="1070" t="s">
        <v>5192</v>
      </c>
    </row>
    <row r="14" spans="1:91" ht="44.25">
      <c r="A14" s="762"/>
      <c r="B14" s="767" t="s">
        <v>26</v>
      </c>
      <c r="C14" s="768" t="s">
        <v>5191</v>
      </c>
      <c r="D14" s="769" t="s">
        <v>26</v>
      </c>
      <c r="E14" s="770" t="s">
        <v>5193</v>
      </c>
      <c r="F14" s="768" t="s">
        <v>5191</v>
      </c>
      <c r="G14" s="771" t="s">
        <v>5193</v>
      </c>
      <c r="H14" s="772">
        <v>3</v>
      </c>
      <c r="I14" s="768" t="s">
        <v>5191</v>
      </c>
      <c r="J14" s="769">
        <v>3</v>
      </c>
      <c r="K14" s="772">
        <v>29</v>
      </c>
      <c r="L14" s="768" t="s">
        <v>5191</v>
      </c>
      <c r="M14" s="773">
        <v>29</v>
      </c>
      <c r="N14" s="762"/>
      <c r="O14" s="767" t="s">
        <v>26</v>
      </c>
      <c r="P14" s="768" t="s">
        <v>5191</v>
      </c>
      <c r="Q14" s="774" t="s">
        <v>26</v>
      </c>
      <c r="R14" s="770" t="s">
        <v>5193</v>
      </c>
      <c r="S14" s="768" t="s">
        <v>5191</v>
      </c>
      <c r="T14" s="775" t="s">
        <v>5193</v>
      </c>
      <c r="U14" s="772">
        <v>3</v>
      </c>
      <c r="V14" s="768" t="s">
        <v>5191</v>
      </c>
      <c r="W14" s="774">
        <v>3</v>
      </c>
      <c r="X14" s="772">
        <v>29</v>
      </c>
      <c r="Y14" s="768" t="s">
        <v>5191</v>
      </c>
      <c r="Z14" s="776">
        <v>29</v>
      </c>
      <c r="AA14" s="762"/>
      <c r="AB14" s="1170"/>
      <c r="AC14" s="1170"/>
      <c r="AD14" s="1173" t="s">
        <v>690</v>
      </c>
      <c r="AE14" s="1176" t="s">
        <v>1944</v>
      </c>
      <c r="AF14" s="1017"/>
      <c r="AG14" s="1176" t="s">
        <v>5194</v>
      </c>
      <c r="AH14" s="1017"/>
      <c r="AI14" s="1176" t="s">
        <v>5195</v>
      </c>
      <c r="AJ14" s="1017"/>
      <c r="AK14" s="1176" t="s">
        <v>1956</v>
      </c>
      <c r="AL14" s="1017"/>
      <c r="AM14" s="1176" t="s">
        <v>729</v>
      </c>
      <c r="AN14" s="1017"/>
      <c r="AO14" s="1176" t="s">
        <v>761</v>
      </c>
      <c r="AP14" s="1017"/>
      <c r="AQ14" s="1176" t="s">
        <v>5196</v>
      </c>
      <c r="AR14" s="1017"/>
      <c r="AS14" s="1176" t="s">
        <v>5197</v>
      </c>
      <c r="AT14" s="1017"/>
      <c r="AU14" s="1176" t="s">
        <v>5198</v>
      </c>
      <c r="AV14" s="1017"/>
      <c r="AW14" s="1176" t="s">
        <v>730</v>
      </c>
      <c r="AX14" s="1017"/>
      <c r="AY14" s="1176" t="s">
        <v>731</v>
      </c>
      <c r="AZ14" s="1017"/>
      <c r="BA14" s="1176" t="s">
        <v>732</v>
      </c>
      <c r="BC14" s="1163"/>
      <c r="BD14" s="1177"/>
      <c r="BE14" s="1029"/>
      <c r="BF14" s="1029"/>
      <c r="BG14" s="1029"/>
      <c r="BH14" s="1029"/>
      <c r="BI14" s="1029"/>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c r="CF14" s="1029"/>
      <c r="CG14" s="1029"/>
      <c r="CH14" s="1029"/>
      <c r="CI14" s="1029"/>
      <c r="CJ14" s="1029"/>
      <c r="CK14" s="1029"/>
      <c r="CL14" s="1029"/>
      <c r="CM14" s="1029"/>
    </row>
    <row r="15" spans="1:91" ht="44.25">
      <c r="A15" s="762"/>
      <c r="B15" s="767" t="s">
        <v>28</v>
      </c>
      <c r="C15" s="768" t="s">
        <v>5191</v>
      </c>
      <c r="D15" s="769" t="s">
        <v>28</v>
      </c>
      <c r="E15" s="770" t="s">
        <v>5199</v>
      </c>
      <c r="F15" s="768" t="s">
        <v>5191</v>
      </c>
      <c r="G15" s="771" t="s">
        <v>5199</v>
      </c>
      <c r="H15" s="772">
        <v>4</v>
      </c>
      <c r="I15" s="768" t="s">
        <v>5191</v>
      </c>
      <c r="J15" s="769">
        <v>4</v>
      </c>
      <c r="K15" s="772">
        <v>30</v>
      </c>
      <c r="L15" s="768" t="s">
        <v>5191</v>
      </c>
      <c r="M15" s="773">
        <v>30</v>
      </c>
      <c r="N15" s="762"/>
      <c r="O15" s="767" t="s">
        <v>28</v>
      </c>
      <c r="P15" s="768" t="s">
        <v>5191</v>
      </c>
      <c r="Q15" s="774" t="s">
        <v>28</v>
      </c>
      <c r="R15" s="770" t="s">
        <v>5199</v>
      </c>
      <c r="S15" s="768" t="s">
        <v>5191</v>
      </c>
      <c r="T15" s="775" t="s">
        <v>5199</v>
      </c>
      <c r="U15" s="772">
        <v>4</v>
      </c>
      <c r="V15" s="768" t="s">
        <v>5191</v>
      </c>
      <c r="W15" s="774">
        <v>4</v>
      </c>
      <c r="X15" s="772">
        <v>30</v>
      </c>
      <c r="Y15" s="768" t="s">
        <v>5191</v>
      </c>
      <c r="Z15" s="776">
        <v>30</v>
      </c>
      <c r="AA15" s="762"/>
      <c r="AB15" s="1170"/>
      <c r="AC15" s="1170"/>
      <c r="AD15" s="1175"/>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C15" s="1163"/>
      <c r="BD15" s="1737" t="s">
        <v>5200</v>
      </c>
      <c r="BE15" s="1083">
        <v>1</v>
      </c>
      <c r="BF15" s="1178"/>
      <c r="BG15" s="1019"/>
      <c r="BH15" s="1083">
        <v>2</v>
      </c>
      <c r="BI15" s="1178"/>
      <c r="BJ15" s="1019"/>
      <c r="BK15" s="1083">
        <v>3</v>
      </c>
      <c r="BL15" s="1178"/>
      <c r="BM15" s="1019"/>
      <c r="BN15" s="1083">
        <v>4</v>
      </c>
      <c r="BO15" s="1178"/>
      <c r="BP15" s="1019"/>
      <c r="BQ15" s="1083">
        <v>5</v>
      </c>
      <c r="BR15" s="1178"/>
      <c r="BS15" s="1019"/>
      <c r="BT15" s="1083">
        <v>6</v>
      </c>
      <c r="BU15" s="1178"/>
      <c r="BV15" s="1019"/>
      <c r="BW15" s="1083">
        <v>7</v>
      </c>
      <c r="BX15" s="1178"/>
      <c r="BY15" s="1019"/>
      <c r="BZ15" s="1083">
        <v>8</v>
      </c>
      <c r="CA15" s="1178"/>
      <c r="CB15" s="1019"/>
      <c r="CC15" s="1083">
        <v>9</v>
      </c>
      <c r="CD15" s="1178"/>
      <c r="CE15" s="1019"/>
      <c r="CF15" s="1083">
        <v>0</v>
      </c>
      <c r="CG15" s="1178"/>
      <c r="CH15" s="1019"/>
      <c r="CI15" s="1083" t="s">
        <v>5171</v>
      </c>
      <c r="CJ15" s="1178"/>
      <c r="CK15" s="1019"/>
      <c r="CL15" s="1083" t="s">
        <v>5172</v>
      </c>
      <c r="CM15" s="1178"/>
    </row>
    <row r="16" spans="1:91" ht="44.25">
      <c r="A16" s="762"/>
      <c r="B16" s="767" t="s">
        <v>43</v>
      </c>
      <c r="C16" s="768" t="s">
        <v>5191</v>
      </c>
      <c r="D16" s="769" t="s">
        <v>43</v>
      </c>
      <c r="E16" s="770" t="s">
        <v>5201</v>
      </c>
      <c r="F16" s="768" t="s">
        <v>5191</v>
      </c>
      <c r="G16" s="771" t="s">
        <v>5201</v>
      </c>
      <c r="H16" s="772">
        <v>5</v>
      </c>
      <c r="I16" s="768" t="s">
        <v>5191</v>
      </c>
      <c r="J16" s="769">
        <v>5</v>
      </c>
      <c r="K16" s="772">
        <v>31</v>
      </c>
      <c r="L16" s="768" t="s">
        <v>5191</v>
      </c>
      <c r="M16" s="773">
        <v>31</v>
      </c>
      <c r="N16" s="762"/>
      <c r="O16" s="767" t="s">
        <v>43</v>
      </c>
      <c r="P16" s="768" t="s">
        <v>5191</v>
      </c>
      <c r="Q16" s="774" t="s">
        <v>43</v>
      </c>
      <c r="R16" s="770" t="s">
        <v>5201</v>
      </c>
      <c r="S16" s="768" t="s">
        <v>5191</v>
      </c>
      <c r="T16" s="775" t="s">
        <v>5201</v>
      </c>
      <c r="U16" s="772">
        <v>5</v>
      </c>
      <c r="V16" s="768" t="s">
        <v>5191</v>
      </c>
      <c r="W16" s="774">
        <v>5</v>
      </c>
      <c r="X16" s="772">
        <v>31</v>
      </c>
      <c r="Y16" s="768" t="s">
        <v>5191</v>
      </c>
      <c r="Z16" s="776">
        <v>31</v>
      </c>
      <c r="AA16" s="762"/>
      <c r="AB16" s="1170"/>
      <c r="AC16" s="1170"/>
      <c r="AD16" s="1173" t="s">
        <v>5200</v>
      </c>
      <c r="AE16" s="1179" t="s">
        <v>1944</v>
      </c>
      <c r="AF16" s="1019">
        <v>0</v>
      </c>
      <c r="AG16" s="1179" t="s">
        <v>5194</v>
      </c>
      <c r="AH16" s="1019">
        <v>0</v>
      </c>
      <c r="AI16" s="1179" t="s">
        <v>5195</v>
      </c>
      <c r="AJ16" s="1019">
        <v>0</v>
      </c>
      <c r="AK16" s="1179" t="s">
        <v>1956</v>
      </c>
      <c r="AL16" s="1019">
        <v>0</v>
      </c>
      <c r="AM16" s="1179" t="s">
        <v>729</v>
      </c>
      <c r="AN16" s="1019">
        <v>0</v>
      </c>
      <c r="AO16" s="1179" t="s">
        <v>761</v>
      </c>
      <c r="AP16" s="1019">
        <v>0</v>
      </c>
      <c r="AQ16" s="1179" t="s">
        <v>5196</v>
      </c>
      <c r="AR16" s="1019">
        <v>0</v>
      </c>
      <c r="AS16" s="1179" t="s">
        <v>5197</v>
      </c>
      <c r="AT16" s="1019">
        <v>0</v>
      </c>
      <c r="AU16" s="1179" t="s">
        <v>5198</v>
      </c>
      <c r="AV16" s="1019">
        <v>0</v>
      </c>
      <c r="AW16" s="1179" t="s">
        <v>730</v>
      </c>
      <c r="AX16" s="1019">
        <v>0</v>
      </c>
      <c r="AY16" s="1179" t="s">
        <v>731</v>
      </c>
      <c r="AZ16" s="1019">
        <v>0</v>
      </c>
      <c r="BA16" s="1179" t="s">
        <v>732</v>
      </c>
      <c r="BC16" s="1163"/>
      <c r="BD16" s="1737"/>
      <c r="BE16" s="1072" t="s">
        <v>725</v>
      </c>
      <c r="BF16" s="1073"/>
      <c r="BG16" s="1019"/>
      <c r="BH16" s="1072" t="s">
        <v>5173</v>
      </c>
      <c r="BI16" s="1073" t="s">
        <v>5175</v>
      </c>
      <c r="BJ16" s="1019"/>
      <c r="BK16" s="1072" t="s">
        <v>723</v>
      </c>
      <c r="BL16" s="1073" t="s">
        <v>724</v>
      </c>
      <c r="BM16" s="1019"/>
      <c r="BN16" s="1072" t="s">
        <v>5176</v>
      </c>
      <c r="BO16" s="1073" t="s">
        <v>5177</v>
      </c>
      <c r="BP16" s="1019"/>
      <c r="BQ16" s="1072" t="s">
        <v>5178</v>
      </c>
      <c r="BR16" s="1073" t="s">
        <v>5179</v>
      </c>
      <c r="BS16" s="1019"/>
      <c r="BT16" s="1072" t="s">
        <v>5180</v>
      </c>
      <c r="BU16" s="1073" t="s">
        <v>5181</v>
      </c>
      <c r="BV16" s="1019"/>
      <c r="BW16" s="1072" t="s">
        <v>5182</v>
      </c>
      <c r="BX16" s="1073" t="s">
        <v>5183</v>
      </c>
      <c r="BY16" s="1019"/>
      <c r="BZ16" s="1072" t="s">
        <v>5184</v>
      </c>
      <c r="CA16" s="1073" t="s">
        <v>5185</v>
      </c>
      <c r="CB16" s="1019"/>
      <c r="CC16" s="1072" t="s">
        <v>5186</v>
      </c>
      <c r="CD16" s="1073" t="s">
        <v>5187</v>
      </c>
      <c r="CE16" s="1019"/>
      <c r="CF16" s="1072" t="s">
        <v>5188</v>
      </c>
      <c r="CG16" s="1073" t="s">
        <v>726</v>
      </c>
      <c r="CH16" s="1019"/>
      <c r="CI16" s="1072" t="s">
        <v>5189</v>
      </c>
      <c r="CJ16" s="1073" t="s">
        <v>5190</v>
      </c>
      <c r="CK16" s="1019"/>
      <c r="CL16" s="1072" t="s">
        <v>5191</v>
      </c>
      <c r="CM16" s="1073" t="s">
        <v>5192</v>
      </c>
    </row>
    <row r="17" spans="1:91" ht="44.25">
      <c r="A17" s="762"/>
      <c r="B17" s="767" t="s">
        <v>29</v>
      </c>
      <c r="C17" s="768" t="s">
        <v>5191</v>
      </c>
      <c r="D17" s="769" t="s">
        <v>29</v>
      </c>
      <c r="E17" s="770" t="s">
        <v>5202</v>
      </c>
      <c r="F17" s="768" t="s">
        <v>5191</v>
      </c>
      <c r="G17" s="771" t="s">
        <v>5202</v>
      </c>
      <c r="H17" s="772">
        <v>6</v>
      </c>
      <c r="I17" s="768" t="s">
        <v>5191</v>
      </c>
      <c r="J17" s="769">
        <v>6</v>
      </c>
      <c r="K17" s="772">
        <v>32</v>
      </c>
      <c r="L17" s="768" t="s">
        <v>5191</v>
      </c>
      <c r="M17" s="773">
        <v>32</v>
      </c>
      <c r="N17" s="762"/>
      <c r="O17" s="767" t="s">
        <v>29</v>
      </c>
      <c r="P17" s="768" t="s">
        <v>5191</v>
      </c>
      <c r="Q17" s="774" t="s">
        <v>29</v>
      </c>
      <c r="R17" s="770" t="s">
        <v>5202</v>
      </c>
      <c r="S17" s="768" t="s">
        <v>5191</v>
      </c>
      <c r="T17" s="775" t="s">
        <v>5202</v>
      </c>
      <c r="U17" s="772">
        <v>6</v>
      </c>
      <c r="V17" s="768" t="s">
        <v>5191</v>
      </c>
      <c r="W17" s="774">
        <v>6</v>
      </c>
      <c r="X17" s="772">
        <v>32</v>
      </c>
      <c r="Y17" s="768" t="s">
        <v>5191</v>
      </c>
      <c r="Z17" s="776">
        <v>32</v>
      </c>
      <c r="AA17" s="762"/>
      <c r="AB17" s="1170"/>
      <c r="AC17" s="1170"/>
      <c r="AD17" s="1175"/>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C17" s="1163"/>
      <c r="BD17" s="1177"/>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row>
    <row r="18" spans="1:91" ht="44.25" customHeight="1">
      <c r="A18" s="762"/>
      <c r="B18" s="767" t="s">
        <v>35</v>
      </c>
      <c r="C18" s="768" t="s">
        <v>5191</v>
      </c>
      <c r="D18" s="769" t="s">
        <v>35</v>
      </c>
      <c r="E18" s="770" t="s">
        <v>5203</v>
      </c>
      <c r="F18" s="768" t="s">
        <v>5191</v>
      </c>
      <c r="G18" s="771" t="s">
        <v>5203</v>
      </c>
      <c r="H18" s="772">
        <v>7</v>
      </c>
      <c r="I18" s="768" t="s">
        <v>5191</v>
      </c>
      <c r="J18" s="769">
        <v>7</v>
      </c>
      <c r="K18" s="772">
        <v>33</v>
      </c>
      <c r="L18" s="768" t="s">
        <v>5191</v>
      </c>
      <c r="M18" s="773">
        <v>33</v>
      </c>
      <c r="N18" s="762"/>
      <c r="O18" s="767" t="s">
        <v>35</v>
      </c>
      <c r="P18" s="768" t="s">
        <v>5191</v>
      </c>
      <c r="Q18" s="774" t="s">
        <v>35</v>
      </c>
      <c r="R18" s="770" t="s">
        <v>5203</v>
      </c>
      <c r="S18" s="768" t="s">
        <v>5191</v>
      </c>
      <c r="T18" s="775" t="s">
        <v>5203</v>
      </c>
      <c r="U18" s="772">
        <v>7</v>
      </c>
      <c r="V18" s="768" t="s">
        <v>5191</v>
      </c>
      <c r="W18" s="774">
        <v>7</v>
      </c>
      <c r="X18" s="772">
        <v>33</v>
      </c>
      <c r="Y18" s="768" t="s">
        <v>5191</v>
      </c>
      <c r="Z18" s="776">
        <v>33</v>
      </c>
      <c r="AA18" s="762"/>
      <c r="AB18" s="1170"/>
      <c r="AC18" s="1170"/>
      <c r="AD18" s="1173" t="s">
        <v>5204</v>
      </c>
      <c r="AE18" s="1180" t="s">
        <v>1944</v>
      </c>
      <c r="AF18" s="1020">
        <v>0</v>
      </c>
      <c r="AG18" s="1180" t="s">
        <v>5194</v>
      </c>
      <c r="AH18" s="1020">
        <v>0</v>
      </c>
      <c r="AI18" s="1180" t="s">
        <v>5195</v>
      </c>
      <c r="AJ18" s="1020">
        <v>0</v>
      </c>
      <c r="AK18" s="1180" t="s">
        <v>1956</v>
      </c>
      <c r="AL18" s="1020">
        <v>0</v>
      </c>
      <c r="AM18" s="1180" t="s">
        <v>729</v>
      </c>
      <c r="AN18" s="1020">
        <v>0</v>
      </c>
      <c r="AO18" s="1180" t="s">
        <v>761</v>
      </c>
      <c r="AP18" s="1020">
        <v>0</v>
      </c>
      <c r="AQ18" s="1180" t="s">
        <v>5196</v>
      </c>
      <c r="AR18" s="1020">
        <v>0</v>
      </c>
      <c r="AS18" s="1180" t="s">
        <v>5197</v>
      </c>
      <c r="AT18" s="1020">
        <v>0</v>
      </c>
      <c r="AU18" s="1180" t="s">
        <v>5198</v>
      </c>
      <c r="AV18" s="1020">
        <v>0</v>
      </c>
      <c r="AW18" s="1180" t="s">
        <v>730</v>
      </c>
      <c r="AX18" s="1020">
        <v>0</v>
      </c>
      <c r="AY18" s="1180" t="s">
        <v>731</v>
      </c>
      <c r="AZ18" s="1020">
        <v>0</v>
      </c>
      <c r="BA18" s="1180" t="s">
        <v>732</v>
      </c>
      <c r="BC18" s="1163"/>
      <c r="BD18" s="1737" t="s">
        <v>5205</v>
      </c>
      <c r="BE18" s="1084">
        <v>1</v>
      </c>
      <c r="BF18" s="1181"/>
      <c r="BG18" s="1020"/>
      <c r="BH18" s="1084">
        <v>2</v>
      </c>
      <c r="BI18" s="1181"/>
      <c r="BJ18" s="1020"/>
      <c r="BK18" s="1084">
        <v>3</v>
      </c>
      <c r="BL18" s="1181"/>
      <c r="BM18" s="1020"/>
      <c r="BN18" s="1084">
        <v>4</v>
      </c>
      <c r="BO18" s="1181"/>
      <c r="BP18" s="1020"/>
      <c r="BQ18" s="1084">
        <v>5</v>
      </c>
      <c r="BR18" s="1181"/>
      <c r="BS18" s="1020"/>
      <c r="BT18" s="1084">
        <v>6</v>
      </c>
      <c r="BU18" s="1181"/>
      <c r="BV18" s="1020"/>
      <c r="BW18" s="1084">
        <v>7</v>
      </c>
      <c r="BX18" s="1181"/>
      <c r="BY18" s="1020"/>
      <c r="BZ18" s="1084">
        <v>8</v>
      </c>
      <c r="CA18" s="1181"/>
      <c r="CB18" s="1020"/>
      <c r="CC18" s="1084">
        <v>9</v>
      </c>
      <c r="CD18" s="1181"/>
      <c r="CE18" s="1020"/>
      <c r="CF18" s="1084">
        <v>0</v>
      </c>
      <c r="CG18" s="1181"/>
      <c r="CH18" s="1020"/>
      <c r="CI18" s="1084" t="s">
        <v>5171</v>
      </c>
      <c r="CJ18" s="1181"/>
      <c r="CK18" s="1020"/>
      <c r="CL18" s="1084" t="s">
        <v>5172</v>
      </c>
      <c r="CM18" s="1181"/>
    </row>
    <row r="19" spans="1:91" ht="44.25">
      <c r="A19" s="762"/>
      <c r="B19" s="767" t="s">
        <v>46</v>
      </c>
      <c r="C19" s="768" t="s">
        <v>5191</v>
      </c>
      <c r="D19" s="769" t="s">
        <v>46</v>
      </c>
      <c r="E19" s="770" t="s">
        <v>5206</v>
      </c>
      <c r="F19" s="768" t="s">
        <v>5191</v>
      </c>
      <c r="G19" s="771" t="s">
        <v>5206</v>
      </c>
      <c r="H19" s="772">
        <v>8</v>
      </c>
      <c r="I19" s="768" t="s">
        <v>5191</v>
      </c>
      <c r="J19" s="769">
        <v>8</v>
      </c>
      <c r="K19" s="772">
        <v>34</v>
      </c>
      <c r="L19" s="768" t="s">
        <v>5191</v>
      </c>
      <c r="M19" s="773">
        <v>34</v>
      </c>
      <c r="N19" s="762"/>
      <c r="O19" s="767" t="s">
        <v>46</v>
      </c>
      <c r="P19" s="768" t="s">
        <v>5191</v>
      </c>
      <c r="Q19" s="774" t="s">
        <v>46</v>
      </c>
      <c r="R19" s="770" t="s">
        <v>5206</v>
      </c>
      <c r="S19" s="768" t="s">
        <v>5191</v>
      </c>
      <c r="T19" s="775" t="s">
        <v>5206</v>
      </c>
      <c r="U19" s="772">
        <v>8</v>
      </c>
      <c r="V19" s="768" t="s">
        <v>5191</v>
      </c>
      <c r="W19" s="774">
        <v>8</v>
      </c>
      <c r="X19" s="772">
        <v>34</v>
      </c>
      <c r="Y19" s="768" t="s">
        <v>5191</v>
      </c>
      <c r="Z19" s="776">
        <v>34</v>
      </c>
      <c r="AA19" s="762"/>
      <c r="AB19" s="1170"/>
      <c r="AC19" s="1170"/>
      <c r="AD19" s="1175"/>
      <c r="AE19" s="1018"/>
      <c r="AF19" s="1018"/>
      <c r="AG19" s="1018"/>
      <c r="AH19" s="1018"/>
      <c r="AI19" s="1018"/>
      <c r="AJ19" s="1018"/>
      <c r="AK19" s="1018"/>
      <c r="AL19" s="1018"/>
      <c r="AM19" s="1018"/>
      <c r="AN19" s="1018"/>
      <c r="AO19" s="1018"/>
      <c r="AP19" s="1018"/>
      <c r="AQ19" s="1018"/>
      <c r="AR19" s="1018"/>
      <c r="AS19" s="1018"/>
      <c r="AT19" s="1018"/>
      <c r="AU19" s="1018"/>
      <c r="AV19" s="1018"/>
      <c r="AW19" s="1018"/>
      <c r="AX19" s="1018"/>
      <c r="AY19" s="1018"/>
      <c r="AZ19" s="1018"/>
      <c r="BA19" s="1018"/>
      <c r="BC19" s="1163"/>
      <c r="BD19" s="1737"/>
      <c r="BE19" s="1074" t="s">
        <v>725</v>
      </c>
      <c r="BF19" s="1075"/>
      <c r="BG19" s="1020"/>
      <c r="BH19" s="1074" t="s">
        <v>5173</v>
      </c>
      <c r="BI19" s="1075" t="s">
        <v>5175</v>
      </c>
      <c r="BJ19" s="1020"/>
      <c r="BK19" s="1074" t="s">
        <v>723</v>
      </c>
      <c r="BL19" s="1075" t="s">
        <v>724</v>
      </c>
      <c r="BM19" s="1020"/>
      <c r="BN19" s="1074" t="s">
        <v>5176</v>
      </c>
      <c r="BO19" s="1075" t="s">
        <v>5177</v>
      </c>
      <c r="BP19" s="1020"/>
      <c r="BQ19" s="1074" t="s">
        <v>5178</v>
      </c>
      <c r="BR19" s="1075" t="s">
        <v>5179</v>
      </c>
      <c r="BS19" s="1020"/>
      <c r="BT19" s="1074" t="s">
        <v>5180</v>
      </c>
      <c r="BU19" s="1075" t="s">
        <v>5181</v>
      </c>
      <c r="BV19" s="1020"/>
      <c r="BW19" s="1074" t="s">
        <v>5182</v>
      </c>
      <c r="BX19" s="1075" t="s">
        <v>5183</v>
      </c>
      <c r="BY19" s="1020"/>
      <c r="BZ19" s="1074" t="s">
        <v>5184</v>
      </c>
      <c r="CA19" s="1075" t="s">
        <v>5185</v>
      </c>
      <c r="CB19" s="1020"/>
      <c r="CC19" s="1074" t="s">
        <v>5186</v>
      </c>
      <c r="CD19" s="1075" t="s">
        <v>5187</v>
      </c>
      <c r="CE19" s="1020"/>
      <c r="CF19" s="1074" t="s">
        <v>5188</v>
      </c>
      <c r="CG19" s="1075" t="s">
        <v>726</v>
      </c>
      <c r="CH19" s="1020"/>
      <c r="CI19" s="1074" t="s">
        <v>5189</v>
      </c>
      <c r="CJ19" s="1075" t="s">
        <v>5190</v>
      </c>
      <c r="CK19" s="1020"/>
      <c r="CL19" s="1074" t="s">
        <v>5191</v>
      </c>
      <c r="CM19" s="1075" t="s">
        <v>5192</v>
      </c>
    </row>
    <row r="20" spans="1:91" ht="44.25">
      <c r="A20" s="762"/>
      <c r="B20" s="767" t="s">
        <v>30</v>
      </c>
      <c r="C20" s="768" t="s">
        <v>5191</v>
      </c>
      <c r="D20" s="769" t="s">
        <v>30</v>
      </c>
      <c r="E20" s="770" t="s">
        <v>5207</v>
      </c>
      <c r="F20" s="768" t="s">
        <v>5191</v>
      </c>
      <c r="G20" s="771" t="s">
        <v>5207</v>
      </c>
      <c r="H20" s="772">
        <v>9</v>
      </c>
      <c r="I20" s="768" t="s">
        <v>5191</v>
      </c>
      <c r="J20" s="769">
        <v>9</v>
      </c>
      <c r="K20" s="772">
        <v>35</v>
      </c>
      <c r="L20" s="768" t="s">
        <v>5191</v>
      </c>
      <c r="M20" s="773">
        <v>35</v>
      </c>
      <c r="N20" s="762"/>
      <c r="O20" s="767" t="s">
        <v>30</v>
      </c>
      <c r="P20" s="768" t="s">
        <v>5191</v>
      </c>
      <c r="Q20" s="774" t="s">
        <v>30</v>
      </c>
      <c r="R20" s="770" t="s">
        <v>5207</v>
      </c>
      <c r="S20" s="768" t="s">
        <v>5191</v>
      </c>
      <c r="T20" s="775" t="s">
        <v>5207</v>
      </c>
      <c r="U20" s="772">
        <v>9</v>
      </c>
      <c r="V20" s="768" t="s">
        <v>5191</v>
      </c>
      <c r="W20" s="774">
        <v>9</v>
      </c>
      <c r="X20" s="772">
        <v>35</v>
      </c>
      <c r="Y20" s="768" t="s">
        <v>5191</v>
      </c>
      <c r="Z20" s="776">
        <v>35</v>
      </c>
      <c r="AA20" s="762"/>
      <c r="AB20" s="1170"/>
      <c r="AC20" s="1170"/>
      <c r="AD20" s="1173" t="s">
        <v>5208</v>
      </c>
      <c r="AE20" s="1182" t="s">
        <v>1944</v>
      </c>
      <c r="AF20" s="1021">
        <v>0</v>
      </c>
      <c r="AG20" s="1182" t="s">
        <v>5194</v>
      </c>
      <c r="AH20" s="1021">
        <v>0</v>
      </c>
      <c r="AI20" s="1182" t="s">
        <v>5195</v>
      </c>
      <c r="AJ20" s="1021">
        <v>0</v>
      </c>
      <c r="AK20" s="1182" t="s">
        <v>1956</v>
      </c>
      <c r="AL20" s="1021">
        <v>0</v>
      </c>
      <c r="AM20" s="1182" t="s">
        <v>729</v>
      </c>
      <c r="AN20" s="1021">
        <v>0</v>
      </c>
      <c r="AO20" s="1182" t="s">
        <v>761</v>
      </c>
      <c r="AP20" s="1021">
        <v>0</v>
      </c>
      <c r="AQ20" s="1182" t="s">
        <v>5196</v>
      </c>
      <c r="AR20" s="1021">
        <v>0</v>
      </c>
      <c r="AS20" s="1182" t="s">
        <v>5197</v>
      </c>
      <c r="AT20" s="1021">
        <v>0</v>
      </c>
      <c r="AU20" s="1182" t="s">
        <v>5198</v>
      </c>
      <c r="AV20" s="1021">
        <v>0</v>
      </c>
      <c r="AW20" s="1182" t="s">
        <v>730</v>
      </c>
      <c r="AX20" s="1021">
        <v>0</v>
      </c>
      <c r="AY20" s="1182" t="s">
        <v>731</v>
      </c>
      <c r="AZ20" s="1021">
        <v>0</v>
      </c>
      <c r="BA20" s="1182" t="s">
        <v>732</v>
      </c>
      <c r="BC20" s="1163"/>
      <c r="BD20" s="1175"/>
      <c r="BE20" s="1018"/>
      <c r="BF20" s="1018"/>
      <c r="BG20" s="1018"/>
      <c r="BH20" s="1018"/>
      <c r="BI20" s="1018"/>
      <c r="BJ20" s="1018"/>
      <c r="BK20" s="1018"/>
      <c r="BL20" s="1018"/>
      <c r="BM20" s="1018"/>
      <c r="BN20" s="1018"/>
      <c r="BO20" s="1018"/>
      <c r="BP20" s="1018"/>
      <c r="BQ20" s="1018"/>
      <c r="BR20" s="1018"/>
      <c r="BS20" s="1018"/>
      <c r="BT20" s="1018"/>
      <c r="BU20" s="1018"/>
      <c r="BV20" s="1018"/>
      <c r="BW20" s="1018"/>
      <c r="BX20" s="1018"/>
      <c r="BY20" s="1018"/>
      <c r="BZ20" s="1018"/>
      <c r="CA20" s="1018"/>
      <c r="CB20" s="1018"/>
      <c r="CC20" s="1018"/>
      <c r="CD20" s="1018"/>
      <c r="CE20" s="1018"/>
      <c r="CF20" s="1018"/>
      <c r="CG20" s="1018"/>
      <c r="CH20" s="1018"/>
      <c r="CI20" s="1018"/>
      <c r="CJ20" s="1018"/>
      <c r="CK20" s="1018"/>
      <c r="CL20" s="1018"/>
      <c r="CM20" s="1018"/>
    </row>
    <row r="21" spans="1:91" ht="44.25">
      <c r="A21" s="762"/>
      <c r="B21" s="767" t="s">
        <v>31</v>
      </c>
      <c r="C21" s="768" t="s">
        <v>5191</v>
      </c>
      <c r="D21" s="769" t="s">
        <v>31</v>
      </c>
      <c r="E21" s="770" t="s">
        <v>5209</v>
      </c>
      <c r="F21" s="768" t="s">
        <v>5191</v>
      </c>
      <c r="G21" s="771" t="s">
        <v>5209</v>
      </c>
      <c r="H21" s="772">
        <v>10</v>
      </c>
      <c r="I21" s="768" t="s">
        <v>5191</v>
      </c>
      <c r="J21" s="769">
        <v>10</v>
      </c>
      <c r="K21" s="772">
        <v>36</v>
      </c>
      <c r="L21" s="768" t="s">
        <v>5191</v>
      </c>
      <c r="M21" s="773">
        <v>36</v>
      </c>
      <c r="N21" s="762"/>
      <c r="O21" s="767" t="s">
        <v>31</v>
      </c>
      <c r="P21" s="768" t="s">
        <v>5191</v>
      </c>
      <c r="Q21" s="774" t="s">
        <v>31</v>
      </c>
      <c r="R21" s="770" t="s">
        <v>5209</v>
      </c>
      <c r="S21" s="768" t="s">
        <v>5191</v>
      </c>
      <c r="T21" s="775" t="s">
        <v>5209</v>
      </c>
      <c r="U21" s="772">
        <v>10</v>
      </c>
      <c r="V21" s="768" t="s">
        <v>5191</v>
      </c>
      <c r="W21" s="774">
        <v>10</v>
      </c>
      <c r="X21" s="772">
        <v>36</v>
      </c>
      <c r="Y21" s="768" t="s">
        <v>5191</v>
      </c>
      <c r="Z21" s="776">
        <v>36</v>
      </c>
      <c r="AA21" s="762"/>
      <c r="AB21" s="1170"/>
      <c r="AC21" s="1170"/>
      <c r="AD21" s="1175"/>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C21" s="1163"/>
      <c r="BD21" s="1737" t="s">
        <v>5210</v>
      </c>
      <c r="BE21" s="1085">
        <v>1</v>
      </c>
      <c r="BF21" s="1183"/>
      <c r="BG21" s="1021"/>
      <c r="BH21" s="1085">
        <v>2</v>
      </c>
      <c r="BI21" s="1183"/>
      <c r="BJ21" s="1021"/>
      <c r="BK21" s="1085">
        <v>3</v>
      </c>
      <c r="BL21" s="1183"/>
      <c r="BM21" s="1021"/>
      <c r="BN21" s="1085">
        <v>4</v>
      </c>
      <c r="BO21" s="1183"/>
      <c r="BP21" s="1021"/>
      <c r="BQ21" s="1085">
        <v>5</v>
      </c>
      <c r="BR21" s="1183"/>
      <c r="BS21" s="1021"/>
      <c r="BT21" s="1085">
        <v>6</v>
      </c>
      <c r="BU21" s="1183"/>
      <c r="BV21" s="1021"/>
      <c r="BW21" s="1085">
        <v>7</v>
      </c>
      <c r="BX21" s="1183"/>
      <c r="BY21" s="1021"/>
      <c r="BZ21" s="1085">
        <v>8</v>
      </c>
      <c r="CA21" s="1183"/>
      <c r="CB21" s="1021"/>
      <c r="CC21" s="1085">
        <v>9</v>
      </c>
      <c r="CD21" s="1183"/>
      <c r="CE21" s="1021"/>
      <c r="CF21" s="1085">
        <v>0</v>
      </c>
      <c r="CG21" s="1183"/>
      <c r="CH21" s="1021"/>
      <c r="CI21" s="1085" t="s">
        <v>5171</v>
      </c>
      <c r="CJ21" s="1183"/>
      <c r="CK21" s="1021"/>
      <c r="CL21" s="1085" t="s">
        <v>5172</v>
      </c>
      <c r="CM21" s="1183"/>
    </row>
    <row r="22" spans="1:91" ht="44.25">
      <c r="A22" s="762"/>
      <c r="B22" s="767" t="s">
        <v>5211</v>
      </c>
      <c r="C22" s="768" t="s">
        <v>5191</v>
      </c>
      <c r="D22" s="769" t="s">
        <v>5211</v>
      </c>
      <c r="E22" s="770" t="s">
        <v>5212</v>
      </c>
      <c r="F22" s="768" t="s">
        <v>5191</v>
      </c>
      <c r="G22" s="771" t="s">
        <v>5212</v>
      </c>
      <c r="H22" s="772">
        <v>11</v>
      </c>
      <c r="I22" s="768" t="s">
        <v>5191</v>
      </c>
      <c r="J22" s="769">
        <v>11</v>
      </c>
      <c r="K22" s="772">
        <v>37</v>
      </c>
      <c r="L22" s="768" t="s">
        <v>5191</v>
      </c>
      <c r="M22" s="773">
        <v>37</v>
      </c>
      <c r="N22" s="762"/>
      <c r="O22" s="767" t="s">
        <v>5211</v>
      </c>
      <c r="P22" s="768" t="s">
        <v>5191</v>
      </c>
      <c r="Q22" s="774" t="s">
        <v>5211</v>
      </c>
      <c r="R22" s="770" t="s">
        <v>5212</v>
      </c>
      <c r="S22" s="768" t="s">
        <v>5191</v>
      </c>
      <c r="T22" s="775" t="s">
        <v>5212</v>
      </c>
      <c r="U22" s="772">
        <v>11</v>
      </c>
      <c r="V22" s="768" t="s">
        <v>5191</v>
      </c>
      <c r="W22" s="774">
        <v>11</v>
      </c>
      <c r="X22" s="772">
        <v>37</v>
      </c>
      <c r="Y22" s="768" t="s">
        <v>5191</v>
      </c>
      <c r="Z22" s="776">
        <v>37</v>
      </c>
      <c r="AA22" s="762"/>
      <c r="AB22" s="1170"/>
      <c r="AC22" s="1170"/>
      <c r="AD22" s="1173" t="s">
        <v>5213</v>
      </c>
      <c r="AE22" s="1184" t="s">
        <v>1944</v>
      </c>
      <c r="AF22" s="1022">
        <v>0</v>
      </c>
      <c r="AG22" s="1184" t="s">
        <v>5194</v>
      </c>
      <c r="AH22" s="1022">
        <v>0</v>
      </c>
      <c r="AI22" s="1184" t="s">
        <v>5195</v>
      </c>
      <c r="AJ22" s="1022">
        <v>0</v>
      </c>
      <c r="AK22" s="1184" t="s">
        <v>1956</v>
      </c>
      <c r="AL22" s="1022">
        <v>0</v>
      </c>
      <c r="AM22" s="1184" t="s">
        <v>729</v>
      </c>
      <c r="AN22" s="1022">
        <v>0</v>
      </c>
      <c r="AO22" s="1184" t="s">
        <v>761</v>
      </c>
      <c r="AP22" s="1022">
        <v>0</v>
      </c>
      <c r="AQ22" s="1184" t="s">
        <v>5196</v>
      </c>
      <c r="AR22" s="1022">
        <v>0</v>
      </c>
      <c r="AS22" s="1184" t="s">
        <v>5197</v>
      </c>
      <c r="AT22" s="1022">
        <v>0</v>
      </c>
      <c r="AU22" s="1184" t="s">
        <v>5198</v>
      </c>
      <c r="AV22" s="1022">
        <v>0</v>
      </c>
      <c r="AW22" s="1184" t="s">
        <v>730</v>
      </c>
      <c r="AX22" s="1022">
        <v>0</v>
      </c>
      <c r="AY22" s="1184" t="s">
        <v>731</v>
      </c>
      <c r="AZ22" s="1022">
        <v>0</v>
      </c>
      <c r="BA22" s="1184" t="s">
        <v>732</v>
      </c>
      <c r="BC22" s="1163"/>
      <c r="BD22" s="1737"/>
      <c r="BE22" s="1076" t="s">
        <v>725</v>
      </c>
      <c r="BF22" s="1077"/>
      <c r="BG22" s="1021"/>
      <c r="BH22" s="1076" t="s">
        <v>5173</v>
      </c>
      <c r="BI22" s="1077" t="s">
        <v>5175</v>
      </c>
      <c r="BJ22" s="1021"/>
      <c r="BK22" s="1076" t="s">
        <v>723</v>
      </c>
      <c r="BL22" s="1077" t="s">
        <v>724</v>
      </c>
      <c r="BM22" s="1021"/>
      <c r="BN22" s="1076" t="s">
        <v>5176</v>
      </c>
      <c r="BO22" s="1077" t="s">
        <v>5177</v>
      </c>
      <c r="BP22" s="1021"/>
      <c r="BQ22" s="1076" t="s">
        <v>5178</v>
      </c>
      <c r="BR22" s="1077" t="s">
        <v>5179</v>
      </c>
      <c r="BS22" s="1021"/>
      <c r="BT22" s="1076" t="s">
        <v>5180</v>
      </c>
      <c r="BU22" s="1077" t="s">
        <v>5181</v>
      </c>
      <c r="BV22" s="1021"/>
      <c r="BW22" s="1076" t="s">
        <v>5182</v>
      </c>
      <c r="BX22" s="1077" t="s">
        <v>5183</v>
      </c>
      <c r="BY22" s="1021"/>
      <c r="BZ22" s="1076" t="s">
        <v>5184</v>
      </c>
      <c r="CA22" s="1077" t="s">
        <v>5185</v>
      </c>
      <c r="CB22" s="1021"/>
      <c r="CC22" s="1076" t="s">
        <v>5186</v>
      </c>
      <c r="CD22" s="1077" t="s">
        <v>5187</v>
      </c>
      <c r="CE22" s="1021"/>
      <c r="CF22" s="1076" t="s">
        <v>5188</v>
      </c>
      <c r="CG22" s="1077" t="s">
        <v>726</v>
      </c>
      <c r="CH22" s="1021"/>
      <c r="CI22" s="1076" t="s">
        <v>5189</v>
      </c>
      <c r="CJ22" s="1077" t="s">
        <v>5190</v>
      </c>
      <c r="CK22" s="1021"/>
      <c r="CL22" s="1076" t="s">
        <v>5191</v>
      </c>
      <c r="CM22" s="1077" t="s">
        <v>5192</v>
      </c>
    </row>
    <row r="23" spans="1:91" ht="44.25">
      <c r="A23" s="762"/>
      <c r="B23" s="767" t="s">
        <v>6</v>
      </c>
      <c r="C23" s="768" t="s">
        <v>5191</v>
      </c>
      <c r="D23" s="769" t="s">
        <v>6</v>
      </c>
      <c r="E23" s="770" t="s">
        <v>5214</v>
      </c>
      <c r="F23" s="768" t="s">
        <v>5191</v>
      </c>
      <c r="G23" s="771" t="s">
        <v>5214</v>
      </c>
      <c r="H23" s="772">
        <v>12</v>
      </c>
      <c r="I23" s="768" t="s">
        <v>5191</v>
      </c>
      <c r="J23" s="777">
        <v>12</v>
      </c>
      <c r="K23" s="772">
        <v>38</v>
      </c>
      <c r="L23" s="768" t="s">
        <v>5191</v>
      </c>
      <c r="M23" s="773">
        <v>38</v>
      </c>
      <c r="N23" s="762"/>
      <c r="O23" s="767" t="s">
        <v>6</v>
      </c>
      <c r="P23" s="768" t="s">
        <v>5191</v>
      </c>
      <c r="Q23" s="774" t="s">
        <v>6</v>
      </c>
      <c r="R23" s="770" t="s">
        <v>5214</v>
      </c>
      <c r="S23" s="768" t="s">
        <v>5191</v>
      </c>
      <c r="T23" s="775" t="s">
        <v>5214</v>
      </c>
      <c r="U23" s="772">
        <v>12</v>
      </c>
      <c r="V23" s="768" t="s">
        <v>5191</v>
      </c>
      <c r="W23" s="774">
        <v>12</v>
      </c>
      <c r="X23" s="772">
        <v>38</v>
      </c>
      <c r="Y23" s="768" t="s">
        <v>5191</v>
      </c>
      <c r="Z23" s="776">
        <v>38</v>
      </c>
      <c r="AA23" s="762"/>
      <c r="AB23" s="1170"/>
      <c r="AC23" s="1170"/>
      <c r="AD23" s="1163"/>
      <c r="BC23" s="1163"/>
      <c r="BD23" s="1175"/>
      <c r="BE23" s="1018"/>
      <c r="BF23" s="1018"/>
      <c r="BG23" s="1018"/>
      <c r="BH23" s="1018"/>
      <c r="BI23" s="1018"/>
      <c r="BJ23" s="1018"/>
      <c r="BK23" s="1018"/>
      <c r="BL23" s="1018"/>
      <c r="BM23" s="1018"/>
      <c r="BN23" s="1018"/>
      <c r="BO23" s="1018"/>
      <c r="BP23" s="1018"/>
      <c r="BQ23" s="1018"/>
      <c r="BR23" s="1018"/>
      <c r="BS23" s="1018"/>
      <c r="BT23" s="1018"/>
      <c r="BU23" s="1018"/>
      <c r="BV23" s="1018"/>
      <c r="BW23" s="1018"/>
      <c r="BX23" s="1018"/>
      <c r="BY23" s="1018"/>
      <c r="BZ23" s="1018"/>
      <c r="CA23" s="1018"/>
      <c r="CB23" s="1018"/>
      <c r="CC23" s="1018"/>
      <c r="CD23" s="1018"/>
      <c r="CE23" s="1018"/>
      <c r="CF23" s="1018"/>
      <c r="CG23" s="1018"/>
      <c r="CH23" s="1018"/>
      <c r="CI23" s="1018"/>
      <c r="CJ23" s="1018"/>
      <c r="CK23" s="1018"/>
      <c r="CL23" s="1018"/>
      <c r="CM23" s="1018"/>
    </row>
    <row r="24" spans="1:91" ht="44.25">
      <c r="A24" s="762"/>
      <c r="B24" s="767" t="s">
        <v>37</v>
      </c>
      <c r="C24" s="768" t="s">
        <v>5191</v>
      </c>
      <c r="D24" s="769" t="s">
        <v>37</v>
      </c>
      <c r="E24" s="770" t="s">
        <v>5215</v>
      </c>
      <c r="F24" s="768" t="s">
        <v>5191</v>
      </c>
      <c r="G24" s="771" t="s">
        <v>5215</v>
      </c>
      <c r="H24" s="772">
        <v>13</v>
      </c>
      <c r="I24" s="768" t="s">
        <v>5191</v>
      </c>
      <c r="J24" s="777">
        <v>13</v>
      </c>
      <c r="K24" s="772">
        <v>39</v>
      </c>
      <c r="L24" s="768" t="s">
        <v>5191</v>
      </c>
      <c r="M24" s="773">
        <v>39</v>
      </c>
      <c r="N24" s="762"/>
      <c r="O24" s="767" t="s">
        <v>37</v>
      </c>
      <c r="P24" s="768" t="s">
        <v>5191</v>
      </c>
      <c r="Q24" s="774" t="s">
        <v>37</v>
      </c>
      <c r="R24" s="770" t="s">
        <v>5215</v>
      </c>
      <c r="S24" s="768" t="s">
        <v>5191</v>
      </c>
      <c r="T24" s="775" t="s">
        <v>5215</v>
      </c>
      <c r="U24" s="772">
        <v>13</v>
      </c>
      <c r="V24" s="768" t="s">
        <v>5191</v>
      </c>
      <c r="W24" s="774">
        <v>13</v>
      </c>
      <c r="X24" s="772">
        <v>39</v>
      </c>
      <c r="Y24" s="768" t="s">
        <v>5191</v>
      </c>
      <c r="Z24" s="776">
        <v>39</v>
      </c>
      <c r="AA24" s="762"/>
      <c r="AB24" s="1170"/>
      <c r="AC24" s="1170"/>
      <c r="AD24" s="1171" t="s">
        <v>5216</v>
      </c>
      <c r="BC24" s="1163"/>
      <c r="BD24" s="1737" t="s">
        <v>5213</v>
      </c>
      <c r="BE24" s="1082">
        <v>1</v>
      </c>
      <c r="BF24" s="1185"/>
      <c r="BG24" s="1022"/>
      <c r="BH24" s="1082">
        <v>2</v>
      </c>
      <c r="BI24" s="1185"/>
      <c r="BJ24" s="1022"/>
      <c r="BK24" s="1082">
        <v>3</v>
      </c>
      <c r="BL24" s="1185"/>
      <c r="BM24" s="1022"/>
      <c r="BN24" s="1082">
        <v>4</v>
      </c>
      <c r="BO24" s="1185"/>
      <c r="BP24" s="1022"/>
      <c r="BQ24" s="1082">
        <v>5</v>
      </c>
      <c r="BR24" s="1185"/>
      <c r="BS24" s="1022"/>
      <c r="BT24" s="1082">
        <v>6</v>
      </c>
      <c r="BU24" s="1185"/>
      <c r="BV24" s="1022"/>
      <c r="BW24" s="1082">
        <v>7</v>
      </c>
      <c r="BX24" s="1185"/>
      <c r="BY24" s="1022"/>
      <c r="BZ24" s="1082">
        <v>8</v>
      </c>
      <c r="CA24" s="1185"/>
      <c r="CB24" s="1022"/>
      <c r="CC24" s="1082">
        <v>9</v>
      </c>
      <c r="CD24" s="1185"/>
      <c r="CE24" s="1022"/>
      <c r="CF24" s="1082">
        <v>0</v>
      </c>
      <c r="CG24" s="1185"/>
      <c r="CH24" s="1022"/>
      <c r="CI24" s="1082" t="s">
        <v>5171</v>
      </c>
      <c r="CJ24" s="1185"/>
      <c r="CK24" s="1022"/>
      <c r="CL24" s="1082" t="s">
        <v>5172</v>
      </c>
      <c r="CM24" s="1185"/>
    </row>
    <row r="25" spans="1:91" ht="46.5">
      <c r="A25" s="762"/>
      <c r="B25" s="767" t="s">
        <v>38</v>
      </c>
      <c r="C25" s="768" t="s">
        <v>5191</v>
      </c>
      <c r="D25" s="769" t="s">
        <v>38</v>
      </c>
      <c r="E25" s="770" t="s">
        <v>5217</v>
      </c>
      <c r="F25" s="768" t="s">
        <v>5191</v>
      </c>
      <c r="G25" s="771" t="s">
        <v>5217</v>
      </c>
      <c r="H25" s="772">
        <v>14</v>
      </c>
      <c r="I25" s="768" t="s">
        <v>5191</v>
      </c>
      <c r="J25" s="777">
        <v>14</v>
      </c>
      <c r="K25" s="772">
        <v>40</v>
      </c>
      <c r="L25" s="768" t="s">
        <v>5191</v>
      </c>
      <c r="M25" s="773">
        <v>40</v>
      </c>
      <c r="N25" s="762"/>
      <c r="O25" s="767" t="s">
        <v>38</v>
      </c>
      <c r="P25" s="768" t="s">
        <v>5191</v>
      </c>
      <c r="Q25" s="774" t="s">
        <v>38</v>
      </c>
      <c r="R25" s="770" t="s">
        <v>5217</v>
      </c>
      <c r="S25" s="768" t="s">
        <v>5191</v>
      </c>
      <c r="T25" s="775" t="s">
        <v>5217</v>
      </c>
      <c r="U25" s="772">
        <v>14</v>
      </c>
      <c r="V25" s="768" t="s">
        <v>5191</v>
      </c>
      <c r="W25" s="774">
        <v>14</v>
      </c>
      <c r="X25" s="772">
        <v>40</v>
      </c>
      <c r="Y25" s="768" t="s">
        <v>5191</v>
      </c>
      <c r="Z25" s="776">
        <v>40</v>
      </c>
      <c r="AA25" s="762"/>
      <c r="AB25" s="1170"/>
      <c r="AC25" s="1170"/>
      <c r="AD25" s="1173" t="s">
        <v>5157</v>
      </c>
      <c r="AE25" s="1186" t="s">
        <v>5218</v>
      </c>
      <c r="AF25" s="742"/>
      <c r="AG25" s="1186" t="s">
        <v>5219</v>
      </c>
      <c r="AH25" s="742"/>
      <c r="AI25" s="1186" t="s">
        <v>5220</v>
      </c>
      <c r="AJ25" s="742"/>
      <c r="AK25" s="1186" t="s">
        <v>5221</v>
      </c>
      <c r="AL25" s="742"/>
      <c r="AM25" s="1186" t="s">
        <v>5222</v>
      </c>
      <c r="AN25" s="742"/>
      <c r="AO25" s="1186" t="s">
        <v>5223</v>
      </c>
      <c r="AP25" s="742"/>
      <c r="AQ25" s="1186" t="s">
        <v>5224</v>
      </c>
      <c r="AR25" s="742"/>
      <c r="AS25" s="1186" t="s">
        <v>5225</v>
      </c>
      <c r="AT25" s="742"/>
      <c r="AU25" s="1186" t="s">
        <v>5226</v>
      </c>
      <c r="AV25" s="742"/>
      <c r="AW25" s="1186" t="s">
        <v>5227</v>
      </c>
      <c r="AX25" s="742"/>
      <c r="AY25" s="1186" t="s">
        <v>5228</v>
      </c>
      <c r="AZ25" s="742"/>
      <c r="BA25" s="1186" t="s">
        <v>5229</v>
      </c>
      <c r="BC25" s="1163"/>
      <c r="BD25" s="1737"/>
      <c r="BE25" s="1078" t="s">
        <v>725</v>
      </c>
      <c r="BF25" s="1079"/>
      <c r="BG25" s="1022"/>
      <c r="BH25" s="1078" t="s">
        <v>5173</v>
      </c>
      <c r="BI25" s="1079" t="s">
        <v>5175</v>
      </c>
      <c r="BJ25" s="1022"/>
      <c r="BK25" s="1078" t="s">
        <v>723</v>
      </c>
      <c r="BL25" s="1079" t="s">
        <v>724</v>
      </c>
      <c r="BM25" s="1022"/>
      <c r="BN25" s="1078" t="s">
        <v>5176</v>
      </c>
      <c r="BO25" s="1079" t="s">
        <v>5177</v>
      </c>
      <c r="BP25" s="1022"/>
      <c r="BQ25" s="1078" t="s">
        <v>5178</v>
      </c>
      <c r="BR25" s="1079" t="s">
        <v>5179</v>
      </c>
      <c r="BS25" s="1022"/>
      <c r="BT25" s="1078" t="s">
        <v>5180</v>
      </c>
      <c r="BU25" s="1079" t="s">
        <v>5181</v>
      </c>
      <c r="BV25" s="1022"/>
      <c r="BW25" s="1078" t="s">
        <v>5182</v>
      </c>
      <c r="BX25" s="1079" t="s">
        <v>5183</v>
      </c>
      <c r="BY25" s="1022"/>
      <c r="BZ25" s="1078" t="s">
        <v>5184</v>
      </c>
      <c r="CA25" s="1079" t="s">
        <v>5185</v>
      </c>
      <c r="CB25" s="1022"/>
      <c r="CC25" s="1078" t="s">
        <v>5186</v>
      </c>
      <c r="CD25" s="1079" t="s">
        <v>5187</v>
      </c>
      <c r="CE25" s="1022"/>
      <c r="CF25" s="1078" t="s">
        <v>5188</v>
      </c>
      <c r="CG25" s="1079" t="s">
        <v>726</v>
      </c>
      <c r="CH25" s="1022"/>
      <c r="CI25" s="1078" t="s">
        <v>5189</v>
      </c>
      <c r="CJ25" s="1079" t="s">
        <v>5190</v>
      </c>
      <c r="CK25" s="1022"/>
      <c r="CL25" s="1078" t="s">
        <v>5191</v>
      </c>
      <c r="CM25" s="1079" t="s">
        <v>5192</v>
      </c>
    </row>
    <row r="26" spans="1:91" ht="44.25">
      <c r="A26" s="762"/>
      <c r="B26" s="767" t="s">
        <v>39</v>
      </c>
      <c r="C26" s="768" t="s">
        <v>5191</v>
      </c>
      <c r="D26" s="769" t="s">
        <v>39</v>
      </c>
      <c r="E26" s="770" t="s">
        <v>5230</v>
      </c>
      <c r="F26" s="768" t="s">
        <v>5191</v>
      </c>
      <c r="G26" s="771" t="s">
        <v>5230</v>
      </c>
      <c r="H26" s="772">
        <v>15</v>
      </c>
      <c r="I26" s="768" t="s">
        <v>5191</v>
      </c>
      <c r="J26" s="777">
        <v>15</v>
      </c>
      <c r="K26" s="772">
        <v>41</v>
      </c>
      <c r="L26" s="768" t="s">
        <v>5191</v>
      </c>
      <c r="M26" s="773">
        <v>41</v>
      </c>
      <c r="N26" s="762"/>
      <c r="O26" s="767" t="s">
        <v>39</v>
      </c>
      <c r="P26" s="768" t="s">
        <v>5191</v>
      </c>
      <c r="Q26" s="774" t="s">
        <v>39</v>
      </c>
      <c r="R26" s="770" t="s">
        <v>5230</v>
      </c>
      <c r="S26" s="768" t="s">
        <v>5191</v>
      </c>
      <c r="T26" s="775" t="s">
        <v>5230</v>
      </c>
      <c r="U26" s="772">
        <v>15</v>
      </c>
      <c r="V26" s="768" t="s">
        <v>5191</v>
      </c>
      <c r="W26" s="774">
        <v>15</v>
      </c>
      <c r="X26" s="772">
        <v>41</v>
      </c>
      <c r="Y26" s="768" t="s">
        <v>5191</v>
      </c>
      <c r="Z26" s="776">
        <v>41</v>
      </c>
      <c r="AA26" s="762"/>
      <c r="AB26" s="1170"/>
      <c r="AC26" s="1170"/>
      <c r="AD26" s="1175"/>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C26" s="1163"/>
      <c r="BD26" s="1175"/>
      <c r="BE26" s="1018"/>
      <c r="BF26" s="1018"/>
      <c r="BG26" s="1018"/>
      <c r="BH26" s="1018"/>
      <c r="BI26" s="1018"/>
      <c r="BJ26" s="1018"/>
      <c r="BK26" s="1018"/>
      <c r="BL26" s="1018"/>
      <c r="BM26" s="1018"/>
      <c r="BN26" s="1018"/>
      <c r="BO26" s="1018"/>
      <c r="BP26" s="1018"/>
      <c r="BQ26" s="1018"/>
      <c r="BR26" s="1018"/>
      <c r="BS26" s="1018"/>
      <c r="BT26" s="1018"/>
      <c r="BU26" s="1018"/>
      <c r="BV26" s="1018"/>
      <c r="BW26" s="1018"/>
      <c r="BX26" s="1018"/>
      <c r="BY26" s="1018"/>
      <c r="BZ26" s="1018"/>
      <c r="CA26" s="1018"/>
      <c r="CB26" s="1018"/>
      <c r="CC26" s="1018"/>
      <c r="CD26" s="1018"/>
      <c r="CE26" s="1018"/>
      <c r="CF26" s="1018"/>
      <c r="CG26" s="1018"/>
      <c r="CH26" s="1018"/>
      <c r="CI26" s="1018"/>
      <c r="CJ26" s="1018"/>
      <c r="CK26" s="1018"/>
      <c r="CL26" s="1018"/>
      <c r="CM26" s="1018"/>
    </row>
    <row r="27" spans="1:91" ht="44.25">
      <c r="A27" s="762"/>
      <c r="B27" s="767" t="s">
        <v>41</v>
      </c>
      <c r="C27" s="768" t="s">
        <v>5191</v>
      </c>
      <c r="D27" s="769" t="s">
        <v>41</v>
      </c>
      <c r="E27" s="770" t="s">
        <v>762</v>
      </c>
      <c r="F27" s="768" t="s">
        <v>5191</v>
      </c>
      <c r="G27" s="771" t="s">
        <v>762</v>
      </c>
      <c r="H27" s="772">
        <v>16</v>
      </c>
      <c r="I27" s="768" t="s">
        <v>5191</v>
      </c>
      <c r="J27" s="777">
        <v>16</v>
      </c>
      <c r="K27" s="772">
        <v>42</v>
      </c>
      <c r="L27" s="768" t="s">
        <v>5191</v>
      </c>
      <c r="M27" s="773">
        <v>42</v>
      </c>
      <c r="N27" s="762"/>
      <c r="O27" s="767" t="s">
        <v>41</v>
      </c>
      <c r="P27" s="768" t="s">
        <v>5191</v>
      </c>
      <c r="Q27" s="774" t="s">
        <v>41</v>
      </c>
      <c r="R27" s="770" t="s">
        <v>762</v>
      </c>
      <c r="S27" s="768" t="s">
        <v>5191</v>
      </c>
      <c r="T27" s="775" t="s">
        <v>762</v>
      </c>
      <c r="U27" s="772">
        <v>16</v>
      </c>
      <c r="V27" s="768" t="s">
        <v>5191</v>
      </c>
      <c r="W27" s="774">
        <v>16</v>
      </c>
      <c r="X27" s="772">
        <v>42</v>
      </c>
      <c r="Y27" s="768" t="s">
        <v>5191</v>
      </c>
      <c r="Z27" s="776">
        <v>42</v>
      </c>
      <c r="AA27" s="762"/>
      <c r="AB27" s="1170"/>
      <c r="AC27" s="1170"/>
      <c r="AD27" s="1173" t="s">
        <v>690</v>
      </c>
      <c r="AE27" s="1187" t="s">
        <v>733</v>
      </c>
      <c r="AF27" s="1023"/>
      <c r="AG27" s="1187" t="s">
        <v>5231</v>
      </c>
      <c r="AH27" s="1023"/>
      <c r="AI27" s="1187" t="s">
        <v>2634</v>
      </c>
      <c r="AJ27" s="1023"/>
      <c r="AK27" s="1187" t="s">
        <v>5232</v>
      </c>
      <c r="AL27" s="1023"/>
      <c r="AM27" s="1187" t="s">
        <v>5233</v>
      </c>
      <c r="AN27" s="1023"/>
      <c r="AO27" s="1187" t="s">
        <v>5234</v>
      </c>
      <c r="AP27" s="1023"/>
      <c r="AQ27" s="1187" t="s">
        <v>5235</v>
      </c>
      <c r="AR27" s="1023"/>
      <c r="AS27" s="1187" t="s">
        <v>5236</v>
      </c>
      <c r="AT27" s="1023"/>
      <c r="AU27" s="1187" t="s">
        <v>5237</v>
      </c>
      <c r="AV27" s="1023"/>
      <c r="AW27" s="1187" t="s">
        <v>5238</v>
      </c>
      <c r="AX27" s="1023"/>
      <c r="AY27" s="1187" t="s">
        <v>5239</v>
      </c>
      <c r="AZ27" s="1023"/>
      <c r="BA27" s="1187" t="s">
        <v>5240</v>
      </c>
      <c r="BC27" s="1163"/>
      <c r="BD27" s="1175"/>
      <c r="BE27" s="1030" t="s">
        <v>5342</v>
      </c>
      <c r="BF27" s="1018"/>
      <c r="BG27" s="1018"/>
      <c r="BH27" s="1018"/>
      <c r="BI27" s="1018"/>
      <c r="BJ27" s="1018"/>
      <c r="BK27" s="1018"/>
      <c r="BL27" s="1018"/>
      <c r="BM27" s="1018"/>
      <c r="BN27" s="1018"/>
      <c r="BO27" s="1018"/>
      <c r="BP27" s="1018"/>
      <c r="BQ27" s="1018"/>
      <c r="BR27" s="1018"/>
      <c r="BS27" s="1018"/>
      <c r="BT27" s="1018"/>
      <c r="BU27" s="1018"/>
      <c r="BV27" s="1018"/>
      <c r="BW27" s="1018"/>
      <c r="BX27" s="1018"/>
      <c r="BY27" s="1018"/>
      <c r="BZ27" s="1018"/>
      <c r="CA27" s="1018"/>
      <c r="CB27" s="1018"/>
      <c r="CC27" s="1018"/>
      <c r="CD27" s="1018"/>
      <c r="CE27" s="1018"/>
      <c r="CF27" s="1018"/>
      <c r="CG27" s="1018"/>
      <c r="CH27" s="1018"/>
      <c r="CI27" s="1018"/>
      <c r="CJ27" s="1018"/>
      <c r="CK27" s="1018"/>
      <c r="CL27" s="1018"/>
      <c r="CM27" s="1018"/>
    </row>
    <row r="28" spans="1:91" ht="44.25">
      <c r="A28" s="762"/>
      <c r="B28" s="767" t="s">
        <v>47</v>
      </c>
      <c r="C28" s="768" t="s">
        <v>5191</v>
      </c>
      <c r="D28" s="769" t="s">
        <v>47</v>
      </c>
      <c r="E28" s="770" t="s">
        <v>45</v>
      </c>
      <c r="F28" s="768" t="s">
        <v>5191</v>
      </c>
      <c r="G28" s="771" t="s">
        <v>45</v>
      </c>
      <c r="H28" s="772">
        <v>17</v>
      </c>
      <c r="I28" s="768" t="s">
        <v>5191</v>
      </c>
      <c r="J28" s="777">
        <v>17</v>
      </c>
      <c r="K28" s="772">
        <v>43</v>
      </c>
      <c r="L28" s="768" t="s">
        <v>5191</v>
      </c>
      <c r="M28" s="773">
        <v>43</v>
      </c>
      <c r="N28" s="762"/>
      <c r="O28" s="767" t="s">
        <v>47</v>
      </c>
      <c r="P28" s="768" t="s">
        <v>5191</v>
      </c>
      <c r="Q28" s="774" t="s">
        <v>47</v>
      </c>
      <c r="R28" s="770" t="s">
        <v>45</v>
      </c>
      <c r="S28" s="768" t="s">
        <v>5191</v>
      </c>
      <c r="T28" s="775" t="s">
        <v>45</v>
      </c>
      <c r="U28" s="772">
        <v>17</v>
      </c>
      <c r="V28" s="768" t="s">
        <v>5191</v>
      </c>
      <c r="W28" s="774">
        <v>17</v>
      </c>
      <c r="X28" s="772">
        <v>43</v>
      </c>
      <c r="Y28" s="768" t="s">
        <v>5191</v>
      </c>
      <c r="Z28" s="776">
        <v>43</v>
      </c>
      <c r="AA28" s="762"/>
      <c r="AB28" s="1170"/>
      <c r="AC28" s="1170"/>
      <c r="AD28" s="1175"/>
      <c r="AE28" s="1024"/>
      <c r="AF28" s="1024"/>
      <c r="AG28" s="1024"/>
      <c r="AH28" s="1024"/>
      <c r="AI28" s="1024"/>
      <c r="AJ28" s="1024"/>
      <c r="AK28" s="1024"/>
      <c r="AL28" s="1024"/>
      <c r="AM28" s="1024"/>
      <c r="AN28" s="1024"/>
      <c r="AO28" s="1024"/>
      <c r="AP28" s="1024"/>
      <c r="AQ28" s="1024"/>
      <c r="AR28" s="1024"/>
      <c r="AS28" s="1024"/>
      <c r="AT28" s="1024"/>
      <c r="AU28" s="1024"/>
      <c r="AV28" s="1024"/>
      <c r="AW28" s="1024"/>
      <c r="AX28" s="1024"/>
      <c r="AY28" s="1024"/>
      <c r="AZ28" s="1024"/>
      <c r="BA28" s="1024"/>
      <c r="BC28" s="1163"/>
      <c r="BD28" s="1739" t="s">
        <v>5170</v>
      </c>
      <c r="BE28" s="1066" t="s">
        <v>25</v>
      </c>
      <c r="BF28" s="1067"/>
      <c r="BG28" s="1029"/>
      <c r="BH28" s="1066" t="s">
        <v>44</v>
      </c>
      <c r="BI28" s="1067"/>
      <c r="BJ28" s="1029"/>
      <c r="BK28" s="1066" t="s">
        <v>43</v>
      </c>
      <c r="BL28" s="1067"/>
      <c r="BM28" s="1029"/>
      <c r="BN28" s="1066" t="s">
        <v>36</v>
      </c>
      <c r="BO28" s="1067"/>
      <c r="BP28" s="1029"/>
      <c r="BQ28" s="1066" t="s">
        <v>40</v>
      </c>
      <c r="BR28" s="1067"/>
      <c r="BS28" s="1029"/>
      <c r="BT28" s="1066" t="s">
        <v>5241</v>
      </c>
      <c r="BU28" s="1067"/>
      <c r="BV28" s="1029"/>
      <c r="BW28" s="1066" t="s">
        <v>48</v>
      </c>
      <c r="BX28" s="1067"/>
      <c r="BY28" s="1029"/>
      <c r="BZ28" s="1066" t="s">
        <v>30</v>
      </c>
      <c r="CA28" s="1067"/>
      <c r="CB28" s="1029"/>
      <c r="CC28" s="1066" t="s">
        <v>39</v>
      </c>
      <c r="CD28" s="1067"/>
      <c r="CE28" s="1029"/>
      <c r="CF28" s="1066" t="s">
        <v>41</v>
      </c>
      <c r="CG28" s="1067"/>
      <c r="CH28" s="1029"/>
      <c r="CI28" s="1066" t="s">
        <v>5242</v>
      </c>
      <c r="CJ28" s="1067"/>
      <c r="CK28" s="1029"/>
      <c r="CL28" s="1066" t="s">
        <v>5243</v>
      </c>
      <c r="CM28" s="1067"/>
    </row>
    <row r="29" spans="1:91" ht="44.25">
      <c r="A29" s="762"/>
      <c r="B29" s="767" t="s">
        <v>36</v>
      </c>
      <c r="C29" s="768" t="s">
        <v>5191</v>
      </c>
      <c r="D29" s="769" t="s">
        <v>36</v>
      </c>
      <c r="E29" s="770" t="s">
        <v>5244</v>
      </c>
      <c r="F29" s="768" t="s">
        <v>5191</v>
      </c>
      <c r="G29" s="771" t="s">
        <v>5244</v>
      </c>
      <c r="H29" s="772">
        <v>18</v>
      </c>
      <c r="I29" s="768" t="s">
        <v>5191</v>
      </c>
      <c r="J29" s="777">
        <v>18</v>
      </c>
      <c r="K29" s="772">
        <v>44</v>
      </c>
      <c r="L29" s="768" t="s">
        <v>5191</v>
      </c>
      <c r="M29" s="773">
        <v>44</v>
      </c>
      <c r="N29" s="762"/>
      <c r="O29" s="767" t="s">
        <v>36</v>
      </c>
      <c r="P29" s="768" t="s">
        <v>5191</v>
      </c>
      <c r="Q29" s="774" t="s">
        <v>36</v>
      </c>
      <c r="R29" s="770" t="s">
        <v>5244</v>
      </c>
      <c r="S29" s="768" t="s">
        <v>5191</v>
      </c>
      <c r="T29" s="775" t="s">
        <v>5244</v>
      </c>
      <c r="U29" s="772">
        <v>18</v>
      </c>
      <c r="V29" s="768" t="s">
        <v>5191</v>
      </c>
      <c r="W29" s="774">
        <v>18</v>
      </c>
      <c r="X29" s="772">
        <v>44</v>
      </c>
      <c r="Y29" s="768" t="s">
        <v>5191</v>
      </c>
      <c r="Z29" s="776">
        <v>44</v>
      </c>
      <c r="AA29" s="762"/>
      <c r="AB29" s="1170"/>
      <c r="AC29" s="1170"/>
      <c r="AD29" s="1173" t="s">
        <v>5200</v>
      </c>
      <c r="AE29" s="1188" t="s">
        <v>733</v>
      </c>
      <c r="AF29" s="1025">
        <v>0</v>
      </c>
      <c r="AG29" s="1188" t="s">
        <v>5231</v>
      </c>
      <c r="AH29" s="1025">
        <v>0</v>
      </c>
      <c r="AI29" s="1188" t="s">
        <v>2634</v>
      </c>
      <c r="AJ29" s="1025">
        <v>0</v>
      </c>
      <c r="AK29" s="1188" t="s">
        <v>5232</v>
      </c>
      <c r="AL29" s="1025">
        <v>0</v>
      </c>
      <c r="AM29" s="1188" t="s">
        <v>5233</v>
      </c>
      <c r="AN29" s="1025">
        <v>0</v>
      </c>
      <c r="AO29" s="1188" t="s">
        <v>5234</v>
      </c>
      <c r="AP29" s="1025">
        <v>0</v>
      </c>
      <c r="AQ29" s="1188" t="s">
        <v>5235</v>
      </c>
      <c r="AR29" s="1025">
        <v>0</v>
      </c>
      <c r="AS29" s="1189" t="s">
        <v>5236</v>
      </c>
      <c r="AT29" s="1025">
        <v>0</v>
      </c>
      <c r="AU29" s="1188" t="s">
        <v>5237</v>
      </c>
      <c r="AV29" s="1025">
        <v>0</v>
      </c>
      <c r="AW29" s="1188" t="s">
        <v>5238</v>
      </c>
      <c r="AX29" s="1025">
        <v>0</v>
      </c>
      <c r="AY29" s="1188" t="s">
        <v>5239</v>
      </c>
      <c r="AZ29" s="1025">
        <v>0</v>
      </c>
      <c r="BA29" s="1188" t="s">
        <v>5240</v>
      </c>
      <c r="BC29" s="1163"/>
      <c r="BD29" s="1739"/>
      <c r="BE29" s="1069" t="s">
        <v>5156</v>
      </c>
      <c r="BF29" s="1070"/>
      <c r="BG29" s="1029"/>
      <c r="BH29" s="1069" t="s">
        <v>5245</v>
      </c>
      <c r="BI29" s="1070"/>
      <c r="BJ29" s="1029"/>
      <c r="BK29" s="1069" t="s">
        <v>5201</v>
      </c>
      <c r="BL29" s="1070"/>
      <c r="BM29" s="1029"/>
      <c r="BN29" s="1069" t="s">
        <v>5244</v>
      </c>
      <c r="BO29" s="1070"/>
      <c r="BP29" s="1029"/>
      <c r="BQ29" s="1069" t="s">
        <v>747</v>
      </c>
      <c r="BR29" s="1070"/>
      <c r="BS29" s="1029"/>
      <c r="BT29" s="1069" t="s">
        <v>5246</v>
      </c>
      <c r="BU29" s="1070"/>
      <c r="BV29" s="1029"/>
      <c r="BW29" s="1069" t="s">
        <v>748</v>
      </c>
      <c r="BX29" s="1070"/>
      <c r="BY29" s="1029"/>
      <c r="BZ29" s="1069" t="s">
        <v>5207</v>
      </c>
      <c r="CA29" s="1070"/>
      <c r="CB29" s="1029"/>
      <c r="CC29" s="1069" t="s">
        <v>5230</v>
      </c>
      <c r="CD29" s="1070"/>
      <c r="CE29" s="1029"/>
      <c r="CF29" s="1069" t="s">
        <v>762</v>
      </c>
      <c r="CG29" s="1070"/>
      <c r="CH29" s="1029"/>
      <c r="CI29" s="1069" t="s">
        <v>5187</v>
      </c>
      <c r="CJ29" s="1070"/>
      <c r="CK29" s="1029"/>
      <c r="CL29" s="1069"/>
      <c r="CM29" s="1070" t="s">
        <v>5247</v>
      </c>
    </row>
    <row r="30" spans="1:91" ht="44.25">
      <c r="A30" s="762"/>
      <c r="B30" s="767" t="s">
        <v>32</v>
      </c>
      <c r="C30" s="768" t="s">
        <v>5191</v>
      </c>
      <c r="D30" s="769" t="s">
        <v>32</v>
      </c>
      <c r="E30" s="770" t="s">
        <v>5248</v>
      </c>
      <c r="F30" s="768" t="s">
        <v>5191</v>
      </c>
      <c r="G30" s="771" t="s">
        <v>5248</v>
      </c>
      <c r="H30" s="772">
        <v>19</v>
      </c>
      <c r="I30" s="768" t="s">
        <v>5191</v>
      </c>
      <c r="J30" s="777">
        <v>19</v>
      </c>
      <c r="K30" s="772">
        <v>45</v>
      </c>
      <c r="L30" s="768" t="s">
        <v>5191</v>
      </c>
      <c r="M30" s="773">
        <v>45</v>
      </c>
      <c r="N30" s="762"/>
      <c r="O30" s="767" t="s">
        <v>32</v>
      </c>
      <c r="P30" s="768" t="s">
        <v>5191</v>
      </c>
      <c r="Q30" s="774" t="s">
        <v>32</v>
      </c>
      <c r="R30" s="770" t="s">
        <v>5248</v>
      </c>
      <c r="S30" s="768" t="s">
        <v>5191</v>
      </c>
      <c r="T30" s="775" t="s">
        <v>5248</v>
      </c>
      <c r="U30" s="772">
        <v>19</v>
      </c>
      <c r="V30" s="768" t="s">
        <v>5191</v>
      </c>
      <c r="W30" s="774">
        <v>19</v>
      </c>
      <c r="X30" s="772">
        <v>45</v>
      </c>
      <c r="Y30" s="768" t="s">
        <v>5191</v>
      </c>
      <c r="Z30" s="776">
        <v>45</v>
      </c>
      <c r="AA30" s="762"/>
      <c r="AB30" s="1170"/>
      <c r="AC30" s="1170"/>
      <c r="AD30" s="1175"/>
      <c r="AE30" s="1024"/>
      <c r="AF30" s="1024"/>
      <c r="AG30" s="1024"/>
      <c r="AH30" s="1024"/>
      <c r="AI30" s="1024"/>
      <c r="AJ30" s="1024"/>
      <c r="AK30" s="1024"/>
      <c r="AL30" s="1024"/>
      <c r="AM30" s="1024"/>
      <c r="AN30" s="1024"/>
      <c r="AO30" s="1024"/>
      <c r="AP30" s="1024"/>
      <c r="AQ30" s="1024"/>
      <c r="AR30" s="1024"/>
      <c r="AS30" s="1190"/>
      <c r="AT30" s="1024"/>
      <c r="AU30" s="1024"/>
      <c r="AV30" s="1024"/>
      <c r="AW30" s="1024"/>
      <c r="AX30" s="1024"/>
      <c r="AY30" s="1024"/>
      <c r="AZ30" s="1024"/>
      <c r="BA30" s="1024"/>
      <c r="BC30" s="1163"/>
      <c r="BD30" s="1177"/>
      <c r="BE30" s="1029"/>
      <c r="BF30" s="1029"/>
      <c r="BG30" s="1029"/>
      <c r="BH30" s="1029"/>
      <c r="BI30" s="1029"/>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c r="CF30" s="1029"/>
      <c r="CG30" s="1029"/>
      <c r="CH30" s="1029"/>
      <c r="CI30" s="1029"/>
      <c r="CJ30" s="1029"/>
      <c r="CK30" s="1029"/>
      <c r="CL30" s="1029"/>
      <c r="CM30" s="1029"/>
    </row>
    <row r="31" spans="1:91" ht="44.25">
      <c r="A31" s="762"/>
      <c r="B31" s="767" t="s">
        <v>40</v>
      </c>
      <c r="C31" s="768" t="s">
        <v>5191</v>
      </c>
      <c r="D31" s="769" t="s">
        <v>40</v>
      </c>
      <c r="E31" s="770" t="s">
        <v>747</v>
      </c>
      <c r="F31" s="768" t="s">
        <v>5191</v>
      </c>
      <c r="G31" s="771" t="s">
        <v>747</v>
      </c>
      <c r="H31" s="772">
        <v>20</v>
      </c>
      <c r="I31" s="768" t="s">
        <v>5191</v>
      </c>
      <c r="J31" s="777">
        <v>20</v>
      </c>
      <c r="K31" s="772">
        <v>46</v>
      </c>
      <c r="L31" s="768" t="s">
        <v>5191</v>
      </c>
      <c r="M31" s="773">
        <v>46</v>
      </c>
      <c r="N31" s="762"/>
      <c r="O31" s="767" t="s">
        <v>40</v>
      </c>
      <c r="P31" s="768" t="s">
        <v>5191</v>
      </c>
      <c r="Q31" s="774" t="s">
        <v>40</v>
      </c>
      <c r="R31" s="770" t="s">
        <v>747</v>
      </c>
      <c r="S31" s="768" t="s">
        <v>5191</v>
      </c>
      <c r="T31" s="775" t="s">
        <v>747</v>
      </c>
      <c r="U31" s="772">
        <v>20</v>
      </c>
      <c r="V31" s="768" t="s">
        <v>5191</v>
      </c>
      <c r="W31" s="774">
        <v>20</v>
      </c>
      <c r="X31" s="772">
        <v>46</v>
      </c>
      <c r="Y31" s="768" t="s">
        <v>5191</v>
      </c>
      <c r="Z31" s="776">
        <v>46</v>
      </c>
      <c r="AA31" s="762"/>
      <c r="AB31" s="1170"/>
      <c r="AC31" s="1170"/>
      <c r="AD31" s="1173" t="s">
        <v>5204</v>
      </c>
      <c r="AE31" s="1191" t="s">
        <v>733</v>
      </c>
      <c r="AF31" s="1026">
        <v>0</v>
      </c>
      <c r="AG31" s="1191" t="s">
        <v>5231</v>
      </c>
      <c r="AH31" s="1026">
        <v>0</v>
      </c>
      <c r="AI31" s="1191" t="s">
        <v>2634</v>
      </c>
      <c r="AJ31" s="1026">
        <v>0</v>
      </c>
      <c r="AK31" s="1191" t="s">
        <v>5232</v>
      </c>
      <c r="AL31" s="1026">
        <v>0</v>
      </c>
      <c r="AM31" s="1191" t="s">
        <v>5233</v>
      </c>
      <c r="AN31" s="1026">
        <v>0</v>
      </c>
      <c r="AO31" s="1191" t="s">
        <v>5234</v>
      </c>
      <c r="AP31" s="1026">
        <v>0</v>
      </c>
      <c r="AQ31" s="1191" t="s">
        <v>5235</v>
      </c>
      <c r="AR31" s="1026">
        <v>0</v>
      </c>
      <c r="AS31" s="1191" t="s">
        <v>5236</v>
      </c>
      <c r="AT31" s="1026">
        <v>0</v>
      </c>
      <c r="AU31" s="1191" t="s">
        <v>5237</v>
      </c>
      <c r="AV31" s="1026">
        <v>0</v>
      </c>
      <c r="AW31" s="1191" t="s">
        <v>5238</v>
      </c>
      <c r="AX31" s="1026">
        <v>0</v>
      </c>
      <c r="AY31" s="1191" t="s">
        <v>5239</v>
      </c>
      <c r="AZ31" s="1026">
        <v>0</v>
      </c>
      <c r="BA31" s="1191" t="s">
        <v>5240</v>
      </c>
      <c r="BC31" s="1163"/>
      <c r="BD31" s="1737" t="s">
        <v>5200</v>
      </c>
      <c r="BE31" s="1083" t="s">
        <v>25</v>
      </c>
      <c r="BF31" s="1178"/>
      <c r="BG31" s="1019"/>
      <c r="BH31" s="1083" t="s">
        <v>44</v>
      </c>
      <c r="BI31" s="1178"/>
      <c r="BJ31" s="1019"/>
      <c r="BK31" s="1083" t="s">
        <v>43</v>
      </c>
      <c r="BL31" s="1178"/>
      <c r="BM31" s="1019"/>
      <c r="BN31" s="1083" t="s">
        <v>36</v>
      </c>
      <c r="BO31" s="1178"/>
      <c r="BP31" s="1019"/>
      <c r="BQ31" s="1083" t="s">
        <v>40</v>
      </c>
      <c r="BR31" s="1178"/>
      <c r="BS31" s="1019"/>
      <c r="BT31" s="1083" t="s">
        <v>5241</v>
      </c>
      <c r="BU31" s="1178"/>
      <c r="BV31" s="1019"/>
      <c r="BW31" s="1083" t="s">
        <v>48</v>
      </c>
      <c r="BX31" s="1178"/>
      <c r="BY31" s="1019"/>
      <c r="BZ31" s="1083" t="s">
        <v>30</v>
      </c>
      <c r="CA31" s="1178"/>
      <c r="CB31" s="1019"/>
      <c r="CC31" s="1083" t="s">
        <v>39</v>
      </c>
      <c r="CD31" s="1178"/>
      <c r="CE31" s="1019"/>
      <c r="CF31" s="1083" t="s">
        <v>41</v>
      </c>
      <c r="CG31" s="1178"/>
      <c r="CH31" s="1019"/>
      <c r="CI31" s="1083" t="s">
        <v>5242</v>
      </c>
      <c r="CJ31" s="1178"/>
      <c r="CK31" s="1019"/>
      <c r="CL31" s="1083" t="s">
        <v>5243</v>
      </c>
      <c r="CM31" s="1178"/>
    </row>
    <row r="32" spans="1:91" ht="44.25">
      <c r="A32" s="762"/>
      <c r="B32" s="767" t="s">
        <v>48</v>
      </c>
      <c r="C32" s="768" t="s">
        <v>5191</v>
      </c>
      <c r="D32" s="769" t="s">
        <v>48</v>
      </c>
      <c r="E32" s="770" t="s">
        <v>748</v>
      </c>
      <c r="F32" s="768" t="s">
        <v>5191</v>
      </c>
      <c r="G32" s="771" t="s">
        <v>748</v>
      </c>
      <c r="H32" s="772">
        <v>21</v>
      </c>
      <c r="I32" s="768" t="s">
        <v>5191</v>
      </c>
      <c r="J32" s="777">
        <v>21</v>
      </c>
      <c r="K32" s="772">
        <v>47</v>
      </c>
      <c r="L32" s="768" t="s">
        <v>5191</v>
      </c>
      <c r="M32" s="773">
        <v>47</v>
      </c>
      <c r="N32" s="762"/>
      <c r="O32" s="767" t="s">
        <v>48</v>
      </c>
      <c r="P32" s="768" t="s">
        <v>5191</v>
      </c>
      <c r="Q32" s="774" t="s">
        <v>48</v>
      </c>
      <c r="R32" s="770" t="s">
        <v>748</v>
      </c>
      <c r="S32" s="768" t="s">
        <v>5191</v>
      </c>
      <c r="T32" s="775" t="s">
        <v>748</v>
      </c>
      <c r="U32" s="772">
        <v>21</v>
      </c>
      <c r="V32" s="768" t="s">
        <v>5191</v>
      </c>
      <c r="W32" s="774">
        <v>21</v>
      </c>
      <c r="X32" s="772">
        <v>47</v>
      </c>
      <c r="Y32" s="768" t="s">
        <v>5191</v>
      </c>
      <c r="Z32" s="776">
        <v>47</v>
      </c>
      <c r="AA32" s="762"/>
      <c r="AB32" s="1170"/>
      <c r="AC32" s="1170"/>
      <c r="AD32" s="1175"/>
      <c r="AE32" s="1024"/>
      <c r="AF32" s="1024"/>
      <c r="AG32" s="1024"/>
      <c r="AH32" s="1024"/>
      <c r="AI32" s="1024"/>
      <c r="AJ32" s="1024"/>
      <c r="AK32" s="1024"/>
      <c r="AL32" s="1024"/>
      <c r="AM32" s="1024"/>
      <c r="AN32" s="1024"/>
      <c r="AO32" s="1024"/>
      <c r="AP32" s="1024"/>
      <c r="AQ32" s="1024"/>
      <c r="AR32" s="1024"/>
      <c r="AS32" s="1024"/>
      <c r="AT32" s="1024"/>
      <c r="AU32" s="1024"/>
      <c r="AV32" s="1024"/>
      <c r="AW32" s="1024"/>
      <c r="AX32" s="1024"/>
      <c r="AY32" s="1024"/>
      <c r="AZ32" s="1024"/>
      <c r="BA32" s="1024"/>
      <c r="BC32" s="1163"/>
      <c r="BD32" s="1737"/>
      <c r="BE32" s="1072" t="s">
        <v>5156</v>
      </c>
      <c r="BF32" s="1073"/>
      <c r="BG32" s="1019"/>
      <c r="BH32" s="1072" t="s">
        <v>5245</v>
      </c>
      <c r="BI32" s="1073"/>
      <c r="BJ32" s="1019"/>
      <c r="BK32" s="1072" t="s">
        <v>5201</v>
      </c>
      <c r="BL32" s="1073"/>
      <c r="BM32" s="1019"/>
      <c r="BN32" s="1072" t="s">
        <v>5244</v>
      </c>
      <c r="BO32" s="1073"/>
      <c r="BP32" s="1019"/>
      <c r="BQ32" s="1072" t="s">
        <v>747</v>
      </c>
      <c r="BR32" s="1073"/>
      <c r="BS32" s="1019"/>
      <c r="BT32" s="1072" t="s">
        <v>5246</v>
      </c>
      <c r="BU32" s="1073"/>
      <c r="BV32" s="1019"/>
      <c r="BW32" s="1072" t="s">
        <v>748</v>
      </c>
      <c r="BX32" s="1073"/>
      <c r="BY32" s="1019"/>
      <c r="BZ32" s="1072" t="s">
        <v>5207</v>
      </c>
      <c r="CA32" s="1073"/>
      <c r="CB32" s="1019"/>
      <c r="CC32" s="1072" t="s">
        <v>5230</v>
      </c>
      <c r="CD32" s="1073"/>
      <c r="CE32" s="1019"/>
      <c r="CF32" s="1072" t="s">
        <v>762</v>
      </c>
      <c r="CG32" s="1073"/>
      <c r="CH32" s="1019"/>
      <c r="CI32" s="1072" t="s">
        <v>5187</v>
      </c>
      <c r="CJ32" s="1073"/>
      <c r="CK32" s="1019"/>
      <c r="CL32" s="1072"/>
      <c r="CM32" s="1073" t="s">
        <v>5247</v>
      </c>
    </row>
    <row r="33" spans="1:91" ht="44.25">
      <c r="A33" s="762"/>
      <c r="B33" s="767" t="s">
        <v>42</v>
      </c>
      <c r="C33" s="768" t="s">
        <v>5191</v>
      </c>
      <c r="D33" s="769" t="s">
        <v>42</v>
      </c>
      <c r="E33" s="770" t="s">
        <v>5249</v>
      </c>
      <c r="F33" s="768" t="s">
        <v>5191</v>
      </c>
      <c r="G33" s="771" t="s">
        <v>5249</v>
      </c>
      <c r="H33" s="772">
        <v>22</v>
      </c>
      <c r="I33" s="768" t="s">
        <v>5191</v>
      </c>
      <c r="J33" s="777">
        <v>22</v>
      </c>
      <c r="K33" s="772">
        <v>48</v>
      </c>
      <c r="L33" s="768" t="s">
        <v>5191</v>
      </c>
      <c r="M33" s="773">
        <v>48</v>
      </c>
      <c r="N33" s="762"/>
      <c r="O33" s="767" t="s">
        <v>42</v>
      </c>
      <c r="P33" s="768" t="s">
        <v>5191</v>
      </c>
      <c r="Q33" s="774" t="s">
        <v>42</v>
      </c>
      <c r="R33" s="770" t="s">
        <v>5249</v>
      </c>
      <c r="S33" s="768" t="s">
        <v>5191</v>
      </c>
      <c r="T33" s="775" t="s">
        <v>5249</v>
      </c>
      <c r="U33" s="772">
        <v>22</v>
      </c>
      <c r="V33" s="768" t="s">
        <v>5191</v>
      </c>
      <c r="W33" s="774">
        <v>22</v>
      </c>
      <c r="X33" s="772">
        <v>48</v>
      </c>
      <c r="Y33" s="768" t="s">
        <v>5191</v>
      </c>
      <c r="Z33" s="776">
        <v>48</v>
      </c>
      <c r="AA33" s="762"/>
      <c r="AB33" s="1170"/>
      <c r="AC33" s="1170"/>
      <c r="AD33" s="1173" t="s">
        <v>5208</v>
      </c>
      <c r="AE33" s="1192" t="s">
        <v>733</v>
      </c>
      <c r="AF33" s="1027">
        <v>0</v>
      </c>
      <c r="AG33" s="1192" t="s">
        <v>5231</v>
      </c>
      <c r="AH33" s="1027">
        <v>0</v>
      </c>
      <c r="AI33" s="1192" t="s">
        <v>2634</v>
      </c>
      <c r="AJ33" s="1027">
        <v>0</v>
      </c>
      <c r="AK33" s="1192" t="s">
        <v>5232</v>
      </c>
      <c r="AL33" s="1027">
        <v>0</v>
      </c>
      <c r="AM33" s="1192" t="s">
        <v>5233</v>
      </c>
      <c r="AN33" s="1027">
        <v>0</v>
      </c>
      <c r="AO33" s="1192" t="s">
        <v>5234</v>
      </c>
      <c r="AP33" s="1027">
        <v>0</v>
      </c>
      <c r="AQ33" s="1192" t="s">
        <v>5235</v>
      </c>
      <c r="AR33" s="1027">
        <v>0</v>
      </c>
      <c r="AS33" s="1192" t="s">
        <v>5236</v>
      </c>
      <c r="AT33" s="1027">
        <v>0</v>
      </c>
      <c r="AU33" s="1192" t="s">
        <v>5237</v>
      </c>
      <c r="AV33" s="1027">
        <v>0</v>
      </c>
      <c r="AW33" s="1192" t="s">
        <v>5238</v>
      </c>
      <c r="AX33" s="1027">
        <v>0</v>
      </c>
      <c r="AY33" s="1192" t="s">
        <v>5239</v>
      </c>
      <c r="AZ33" s="1027">
        <v>0</v>
      </c>
      <c r="BA33" s="1192" t="s">
        <v>5240</v>
      </c>
      <c r="BC33" s="1163"/>
      <c r="BD33" s="1177"/>
      <c r="BE33" s="1018"/>
      <c r="BF33" s="1018"/>
      <c r="BG33" s="1018"/>
      <c r="BH33" s="1018"/>
      <c r="BI33" s="1018"/>
      <c r="BJ33" s="1018"/>
      <c r="BK33" s="1018"/>
      <c r="BL33" s="1018"/>
      <c r="BM33" s="1018"/>
      <c r="BN33" s="1018"/>
      <c r="BO33" s="1018"/>
      <c r="BP33" s="1018"/>
      <c r="BQ33" s="1018"/>
      <c r="BR33" s="1018"/>
      <c r="BS33" s="1018"/>
      <c r="BT33" s="1018"/>
      <c r="BU33" s="1018"/>
      <c r="BV33" s="1018"/>
      <c r="BW33" s="1018"/>
      <c r="BX33" s="1018"/>
      <c r="BY33" s="1018"/>
      <c r="BZ33" s="1018"/>
      <c r="CA33" s="1018"/>
      <c r="CB33" s="1018"/>
      <c r="CC33" s="1018"/>
      <c r="CD33" s="1018"/>
      <c r="CE33" s="1018"/>
      <c r="CF33" s="1018"/>
      <c r="CG33" s="1018"/>
      <c r="CH33" s="1018"/>
      <c r="CI33" s="1018"/>
      <c r="CJ33" s="1018"/>
      <c r="CK33" s="1018"/>
      <c r="CL33" s="1018"/>
      <c r="CM33" s="1018"/>
    </row>
    <row r="34" spans="1:91" ht="44.25">
      <c r="A34" s="762"/>
      <c r="B34" s="767" t="s">
        <v>5250</v>
      </c>
      <c r="C34" s="768" t="s">
        <v>5191</v>
      </c>
      <c r="D34" s="769" t="s">
        <v>5250</v>
      </c>
      <c r="E34" s="770" t="s">
        <v>5251</v>
      </c>
      <c r="F34" s="768" t="s">
        <v>5191</v>
      </c>
      <c r="G34" s="771" t="s">
        <v>5251</v>
      </c>
      <c r="H34" s="772">
        <v>23</v>
      </c>
      <c r="I34" s="768" t="s">
        <v>5191</v>
      </c>
      <c r="J34" s="777">
        <v>23</v>
      </c>
      <c r="K34" s="772">
        <v>49</v>
      </c>
      <c r="L34" s="768" t="s">
        <v>5191</v>
      </c>
      <c r="M34" s="773">
        <v>49</v>
      </c>
      <c r="N34" s="762"/>
      <c r="O34" s="767" t="s">
        <v>5250</v>
      </c>
      <c r="P34" s="768" t="s">
        <v>5191</v>
      </c>
      <c r="Q34" s="774" t="s">
        <v>5250</v>
      </c>
      <c r="R34" s="770" t="s">
        <v>5251</v>
      </c>
      <c r="S34" s="768" t="s">
        <v>5191</v>
      </c>
      <c r="T34" s="775" t="s">
        <v>5251</v>
      </c>
      <c r="U34" s="772">
        <v>23</v>
      </c>
      <c r="V34" s="768" t="s">
        <v>5191</v>
      </c>
      <c r="W34" s="774">
        <v>23</v>
      </c>
      <c r="X34" s="772">
        <v>49</v>
      </c>
      <c r="Y34" s="768" t="s">
        <v>5191</v>
      </c>
      <c r="Z34" s="776">
        <v>49</v>
      </c>
      <c r="AA34" s="762"/>
      <c r="AB34" s="1170"/>
      <c r="AC34" s="1170"/>
      <c r="AD34" s="1175"/>
      <c r="AE34" s="1024"/>
      <c r="AF34" s="1024"/>
      <c r="AG34" s="1024"/>
      <c r="AH34" s="1024"/>
      <c r="AI34" s="1024"/>
      <c r="AJ34" s="1024"/>
      <c r="AK34" s="1024"/>
      <c r="AL34" s="1024"/>
      <c r="AM34" s="1024"/>
      <c r="AN34" s="1024"/>
      <c r="AO34" s="1024"/>
      <c r="AP34" s="1024"/>
      <c r="AQ34" s="1024"/>
      <c r="AR34" s="1024"/>
      <c r="AS34" s="1024"/>
      <c r="AT34" s="1024"/>
      <c r="AU34" s="1024"/>
      <c r="AV34" s="1024"/>
      <c r="AW34" s="1024"/>
      <c r="AX34" s="1024"/>
      <c r="AY34" s="1024"/>
      <c r="AZ34" s="1024"/>
      <c r="BA34" s="1024"/>
      <c r="BC34" s="1163"/>
      <c r="BD34" s="1737" t="s">
        <v>5205</v>
      </c>
      <c r="BE34" s="1084" t="s">
        <v>25</v>
      </c>
      <c r="BF34" s="1181"/>
      <c r="BG34" s="1020"/>
      <c r="BH34" s="1084" t="s">
        <v>44</v>
      </c>
      <c r="BI34" s="1181"/>
      <c r="BJ34" s="1020"/>
      <c r="BK34" s="1084" t="s">
        <v>43</v>
      </c>
      <c r="BL34" s="1181"/>
      <c r="BM34" s="1020"/>
      <c r="BN34" s="1084" t="s">
        <v>36</v>
      </c>
      <c r="BO34" s="1181"/>
      <c r="BP34" s="1020"/>
      <c r="BQ34" s="1084" t="s">
        <v>40</v>
      </c>
      <c r="BR34" s="1181"/>
      <c r="BS34" s="1020"/>
      <c r="BT34" s="1084" t="s">
        <v>5241</v>
      </c>
      <c r="BU34" s="1181"/>
      <c r="BV34" s="1020"/>
      <c r="BW34" s="1084" t="s">
        <v>48</v>
      </c>
      <c r="BX34" s="1181"/>
      <c r="BY34" s="1020"/>
      <c r="BZ34" s="1084" t="s">
        <v>30</v>
      </c>
      <c r="CA34" s="1181"/>
      <c r="CB34" s="1020"/>
      <c r="CC34" s="1084" t="s">
        <v>39</v>
      </c>
      <c r="CD34" s="1181"/>
      <c r="CE34" s="1020"/>
      <c r="CF34" s="1084" t="s">
        <v>41</v>
      </c>
      <c r="CG34" s="1181"/>
      <c r="CH34" s="1020"/>
      <c r="CI34" s="1084" t="s">
        <v>5242</v>
      </c>
      <c r="CJ34" s="1181"/>
      <c r="CK34" s="1020"/>
      <c r="CL34" s="1084" t="s">
        <v>5243</v>
      </c>
      <c r="CM34" s="1181"/>
    </row>
    <row r="35" spans="1:91" ht="44.25">
      <c r="A35" s="762"/>
      <c r="B35" s="767" t="s">
        <v>746</v>
      </c>
      <c r="C35" s="768" t="s">
        <v>5191</v>
      </c>
      <c r="D35" s="769" t="s">
        <v>746</v>
      </c>
      <c r="E35" s="770" t="s">
        <v>5252</v>
      </c>
      <c r="F35" s="768" t="s">
        <v>5191</v>
      </c>
      <c r="G35" s="771" t="s">
        <v>5252</v>
      </c>
      <c r="H35" s="772">
        <v>24</v>
      </c>
      <c r="I35" s="768" t="s">
        <v>5191</v>
      </c>
      <c r="J35" s="777">
        <v>24</v>
      </c>
      <c r="K35" s="772">
        <v>50</v>
      </c>
      <c r="L35" s="768" t="s">
        <v>5191</v>
      </c>
      <c r="M35" s="773">
        <v>50</v>
      </c>
      <c r="N35" s="762"/>
      <c r="O35" s="767" t="s">
        <v>746</v>
      </c>
      <c r="P35" s="768" t="s">
        <v>5191</v>
      </c>
      <c r="Q35" s="774" t="s">
        <v>746</v>
      </c>
      <c r="R35" s="770" t="s">
        <v>5252</v>
      </c>
      <c r="S35" s="768" t="s">
        <v>5191</v>
      </c>
      <c r="T35" s="775" t="s">
        <v>5252</v>
      </c>
      <c r="U35" s="772">
        <v>24</v>
      </c>
      <c r="V35" s="768" t="s">
        <v>5191</v>
      </c>
      <c r="W35" s="774">
        <v>24</v>
      </c>
      <c r="X35" s="772">
        <v>50</v>
      </c>
      <c r="Y35" s="768" t="s">
        <v>5191</v>
      </c>
      <c r="Z35" s="776">
        <v>50</v>
      </c>
      <c r="AA35" s="762"/>
      <c r="AB35" s="1170"/>
      <c r="AC35" s="1193"/>
      <c r="AD35" s="1173" t="s">
        <v>5213</v>
      </c>
      <c r="AE35" s="1194" t="s">
        <v>733</v>
      </c>
      <c r="AF35" s="1028">
        <v>0</v>
      </c>
      <c r="AG35" s="1194" t="s">
        <v>5231</v>
      </c>
      <c r="AH35" s="1028">
        <v>0</v>
      </c>
      <c r="AI35" s="1194" t="s">
        <v>2634</v>
      </c>
      <c r="AJ35" s="1028">
        <v>0</v>
      </c>
      <c r="AK35" s="1194" t="s">
        <v>5232</v>
      </c>
      <c r="AL35" s="1028">
        <v>0</v>
      </c>
      <c r="AM35" s="1194" t="s">
        <v>5233</v>
      </c>
      <c r="AN35" s="1028">
        <v>0</v>
      </c>
      <c r="AO35" s="1194" t="s">
        <v>5234</v>
      </c>
      <c r="AP35" s="1028">
        <v>0</v>
      </c>
      <c r="AQ35" s="1194" t="s">
        <v>5235</v>
      </c>
      <c r="AR35" s="1028">
        <v>0</v>
      </c>
      <c r="AS35" s="1194" t="s">
        <v>5236</v>
      </c>
      <c r="AT35" s="1028">
        <v>0</v>
      </c>
      <c r="AU35" s="1194" t="s">
        <v>5237</v>
      </c>
      <c r="AV35" s="1028">
        <v>0</v>
      </c>
      <c r="AW35" s="1194" t="s">
        <v>5238</v>
      </c>
      <c r="AX35" s="1028">
        <v>0</v>
      </c>
      <c r="AY35" s="1194" t="s">
        <v>5239</v>
      </c>
      <c r="AZ35" s="1028">
        <v>0</v>
      </c>
      <c r="BA35" s="1194" t="s">
        <v>5240</v>
      </c>
      <c r="BC35" s="1163"/>
      <c r="BD35" s="1737"/>
      <c r="BE35" s="1074" t="s">
        <v>5156</v>
      </c>
      <c r="BF35" s="1075"/>
      <c r="BG35" s="1020"/>
      <c r="BH35" s="1074" t="s">
        <v>5245</v>
      </c>
      <c r="BI35" s="1075"/>
      <c r="BJ35" s="1020"/>
      <c r="BK35" s="1074" t="s">
        <v>5201</v>
      </c>
      <c r="BL35" s="1075"/>
      <c r="BM35" s="1020"/>
      <c r="BN35" s="1074" t="s">
        <v>5244</v>
      </c>
      <c r="BO35" s="1075"/>
      <c r="BP35" s="1020"/>
      <c r="BQ35" s="1074" t="s">
        <v>747</v>
      </c>
      <c r="BR35" s="1075"/>
      <c r="BS35" s="1020"/>
      <c r="BT35" s="1074" t="s">
        <v>5246</v>
      </c>
      <c r="BU35" s="1075"/>
      <c r="BV35" s="1020"/>
      <c r="BW35" s="1074" t="s">
        <v>748</v>
      </c>
      <c r="BX35" s="1075"/>
      <c r="BY35" s="1020"/>
      <c r="BZ35" s="1074" t="s">
        <v>5207</v>
      </c>
      <c r="CA35" s="1075"/>
      <c r="CB35" s="1020"/>
      <c r="CC35" s="1074" t="s">
        <v>5230</v>
      </c>
      <c r="CD35" s="1075"/>
      <c r="CE35" s="1020"/>
      <c r="CF35" s="1074" t="s">
        <v>762</v>
      </c>
      <c r="CG35" s="1075"/>
      <c r="CH35" s="1020"/>
      <c r="CI35" s="1074" t="s">
        <v>5187</v>
      </c>
      <c r="CJ35" s="1075"/>
      <c r="CK35" s="1020"/>
      <c r="CL35" s="1074"/>
      <c r="CM35" s="1075" t="s">
        <v>5247</v>
      </c>
    </row>
    <row r="36" spans="1:91" ht="44.25">
      <c r="A36" s="762"/>
      <c r="B36" s="767" t="s">
        <v>5241</v>
      </c>
      <c r="C36" s="768" t="s">
        <v>5191</v>
      </c>
      <c r="D36" s="769" t="s">
        <v>5241</v>
      </c>
      <c r="E36" s="770" t="s">
        <v>5246</v>
      </c>
      <c r="F36" s="768" t="s">
        <v>5191</v>
      </c>
      <c r="G36" s="771" t="s">
        <v>5246</v>
      </c>
      <c r="H36" s="772">
        <v>25</v>
      </c>
      <c r="I36" s="768" t="s">
        <v>5191</v>
      </c>
      <c r="J36" s="777">
        <v>25</v>
      </c>
      <c r="K36" s="772">
        <v>51</v>
      </c>
      <c r="L36" s="768" t="s">
        <v>5191</v>
      </c>
      <c r="M36" s="773">
        <v>51</v>
      </c>
      <c r="N36" s="762"/>
      <c r="O36" s="767" t="s">
        <v>5241</v>
      </c>
      <c r="P36" s="768" t="s">
        <v>5191</v>
      </c>
      <c r="Q36" s="774" t="s">
        <v>5241</v>
      </c>
      <c r="R36" s="770" t="s">
        <v>5246</v>
      </c>
      <c r="S36" s="768" t="s">
        <v>5191</v>
      </c>
      <c r="T36" s="775" t="s">
        <v>5246</v>
      </c>
      <c r="U36" s="772">
        <v>25</v>
      </c>
      <c r="V36" s="768" t="s">
        <v>5191</v>
      </c>
      <c r="W36" s="774">
        <v>25</v>
      </c>
      <c r="X36" s="772">
        <v>51</v>
      </c>
      <c r="Y36" s="768" t="s">
        <v>5191</v>
      </c>
      <c r="Z36" s="776">
        <v>51</v>
      </c>
      <c r="AA36" s="762"/>
      <c r="AB36" s="1170"/>
      <c r="AC36" s="1170"/>
      <c r="AD36" s="1175"/>
      <c r="BC36" s="1163"/>
      <c r="BD36" s="1175"/>
      <c r="BE36" s="1018"/>
      <c r="BF36" s="1018"/>
      <c r="BG36" s="1018"/>
      <c r="BH36" s="1018"/>
      <c r="BI36" s="1018"/>
      <c r="BJ36" s="1018"/>
      <c r="BK36" s="1018"/>
      <c r="BL36" s="1018"/>
      <c r="BM36" s="1018"/>
      <c r="BN36" s="1018"/>
      <c r="BO36" s="1018"/>
      <c r="BP36" s="1018"/>
      <c r="BQ36" s="1018"/>
      <c r="BR36" s="1018"/>
      <c r="BS36" s="1018"/>
      <c r="BT36" s="1018"/>
      <c r="BU36" s="1018"/>
      <c r="BV36" s="1018"/>
      <c r="BW36" s="1018"/>
      <c r="BX36" s="1018"/>
      <c r="BY36" s="1018"/>
      <c r="BZ36" s="1018"/>
      <c r="CA36" s="1018"/>
      <c r="CB36" s="1018"/>
      <c r="CC36" s="1018"/>
      <c r="CD36" s="1018"/>
      <c r="CE36" s="1018"/>
      <c r="CF36" s="1018"/>
      <c r="CG36" s="1018"/>
      <c r="CH36" s="1018"/>
      <c r="CI36" s="1018"/>
      <c r="CJ36" s="1018"/>
      <c r="CK36" s="1018"/>
      <c r="CL36" s="1018"/>
      <c r="CM36" s="1018"/>
    </row>
    <row r="37" spans="1:91" ht="44.25">
      <c r="A37" s="762"/>
      <c r="B37" s="767" t="s">
        <v>44</v>
      </c>
      <c r="C37" s="768" t="s">
        <v>5191</v>
      </c>
      <c r="D37" s="769" t="s">
        <v>44</v>
      </c>
      <c r="E37" s="770" t="s">
        <v>5245</v>
      </c>
      <c r="F37" s="768" t="s">
        <v>5191</v>
      </c>
      <c r="G37" s="771" t="s">
        <v>5245</v>
      </c>
      <c r="H37" s="772">
        <v>26</v>
      </c>
      <c r="I37" s="768" t="s">
        <v>5191</v>
      </c>
      <c r="J37" s="777">
        <v>26</v>
      </c>
      <c r="K37" s="772">
        <v>52</v>
      </c>
      <c r="L37" s="768" t="s">
        <v>5191</v>
      </c>
      <c r="M37" s="773">
        <v>52</v>
      </c>
      <c r="N37" s="762"/>
      <c r="O37" s="767" t="s">
        <v>44</v>
      </c>
      <c r="P37" s="768" t="s">
        <v>5191</v>
      </c>
      <c r="Q37" s="774" t="s">
        <v>44</v>
      </c>
      <c r="R37" s="770" t="s">
        <v>5245</v>
      </c>
      <c r="S37" s="768" t="s">
        <v>5191</v>
      </c>
      <c r="T37" s="775" t="s">
        <v>5245</v>
      </c>
      <c r="U37" s="772">
        <v>26</v>
      </c>
      <c r="V37" s="768" t="s">
        <v>5191</v>
      </c>
      <c r="W37" s="774">
        <v>26</v>
      </c>
      <c r="X37" s="772">
        <v>52</v>
      </c>
      <c r="Y37" s="768" t="s">
        <v>5191</v>
      </c>
      <c r="Z37" s="776">
        <v>52</v>
      </c>
      <c r="AA37" s="762"/>
      <c r="AB37" s="1170"/>
      <c r="AC37" s="1170"/>
      <c r="AD37" s="1195" t="s">
        <v>5216</v>
      </c>
      <c r="BC37" s="1163"/>
      <c r="BD37" s="1737" t="s">
        <v>5210</v>
      </c>
      <c r="BE37" s="1085" t="s">
        <v>25</v>
      </c>
      <c r="BF37" s="1183"/>
      <c r="BG37" s="1021"/>
      <c r="BH37" s="1085" t="s">
        <v>44</v>
      </c>
      <c r="BI37" s="1183"/>
      <c r="BJ37" s="1021"/>
      <c r="BK37" s="1085" t="s">
        <v>43</v>
      </c>
      <c r="BL37" s="1183"/>
      <c r="BM37" s="1021"/>
      <c r="BN37" s="1085" t="s">
        <v>36</v>
      </c>
      <c r="BO37" s="1183"/>
      <c r="BP37" s="1021"/>
      <c r="BQ37" s="1085" t="s">
        <v>40</v>
      </c>
      <c r="BR37" s="1183"/>
      <c r="BS37" s="1021"/>
      <c r="BT37" s="1085" t="s">
        <v>5241</v>
      </c>
      <c r="BU37" s="1183"/>
      <c r="BV37" s="1021"/>
      <c r="BW37" s="1085" t="s">
        <v>48</v>
      </c>
      <c r="BX37" s="1183"/>
      <c r="BY37" s="1021"/>
      <c r="BZ37" s="1085" t="s">
        <v>30</v>
      </c>
      <c r="CA37" s="1183"/>
      <c r="CB37" s="1021"/>
      <c r="CC37" s="1085" t="s">
        <v>39</v>
      </c>
      <c r="CD37" s="1183"/>
      <c r="CE37" s="1021"/>
      <c r="CF37" s="1085" t="s">
        <v>41</v>
      </c>
      <c r="CG37" s="1183"/>
      <c r="CH37" s="1021"/>
      <c r="CI37" s="1085" t="s">
        <v>5242</v>
      </c>
      <c r="CJ37" s="1183"/>
      <c r="CK37" s="1021"/>
      <c r="CL37" s="1085" t="s">
        <v>5243</v>
      </c>
      <c r="CM37" s="1183"/>
    </row>
    <row r="38" spans="1:91" ht="46.5">
      <c r="A38" s="762"/>
      <c r="B38" s="767" t="s">
        <v>725</v>
      </c>
      <c r="C38" s="768" t="s">
        <v>5191</v>
      </c>
      <c r="D38" s="769" t="s">
        <v>725</v>
      </c>
      <c r="E38" s="770" t="s">
        <v>5</v>
      </c>
      <c r="F38" s="768" t="s">
        <v>5191</v>
      </c>
      <c r="G38" s="771" t="s">
        <v>5</v>
      </c>
      <c r="H38" s="772" t="s">
        <v>5243</v>
      </c>
      <c r="I38" s="768" t="s">
        <v>5191</v>
      </c>
      <c r="J38" s="777" t="s">
        <v>5243</v>
      </c>
      <c r="K38" s="772" t="s">
        <v>5306</v>
      </c>
      <c r="L38" s="768" t="s">
        <v>5191</v>
      </c>
      <c r="M38" s="773" t="s">
        <v>5306</v>
      </c>
      <c r="N38" s="762"/>
      <c r="O38" s="767" t="s">
        <v>725</v>
      </c>
      <c r="P38" s="768" t="s">
        <v>5191</v>
      </c>
      <c r="Q38" s="774" t="s">
        <v>725</v>
      </c>
      <c r="R38" s="770" t="s">
        <v>5</v>
      </c>
      <c r="S38" s="768" t="s">
        <v>5191</v>
      </c>
      <c r="T38" s="775" t="s">
        <v>5</v>
      </c>
      <c r="U38" s="778" t="s">
        <v>5243</v>
      </c>
      <c r="V38" s="768" t="s">
        <v>5191</v>
      </c>
      <c r="W38" s="774" t="s">
        <v>5243</v>
      </c>
      <c r="X38" s="779" t="s">
        <v>5306</v>
      </c>
      <c r="Y38" s="768" t="s">
        <v>5191</v>
      </c>
      <c r="Z38" s="776" t="s">
        <v>5306</v>
      </c>
      <c r="AA38" s="762"/>
      <c r="AB38" s="1170"/>
      <c r="AC38" s="1193"/>
      <c r="AD38" s="1173" t="s">
        <v>5157</v>
      </c>
      <c r="AE38" s="1186" t="s">
        <v>5254</v>
      </c>
      <c r="AF38" s="742"/>
      <c r="AG38" s="1186" t="s">
        <v>5255</v>
      </c>
      <c r="AH38" s="742"/>
      <c r="AI38" s="1186" t="s">
        <v>5256</v>
      </c>
      <c r="AJ38" s="742"/>
      <c r="AK38" s="1186" t="s">
        <v>5257</v>
      </c>
      <c r="AL38" s="742"/>
      <c r="AM38" s="1186" t="s">
        <v>5258</v>
      </c>
      <c r="AN38" s="742"/>
      <c r="AO38" s="1186" t="s">
        <v>5259</v>
      </c>
      <c r="AP38" s="742"/>
      <c r="AQ38" s="1186" t="s">
        <v>5260</v>
      </c>
      <c r="AR38" s="742"/>
      <c r="AS38" s="1186" t="s">
        <v>5261</v>
      </c>
      <c r="AT38" s="742"/>
      <c r="AU38" s="1186" t="s">
        <v>5262</v>
      </c>
      <c r="AV38" s="742"/>
      <c r="AW38" s="1186" t="s">
        <v>5263</v>
      </c>
      <c r="AX38" s="742"/>
      <c r="AY38" s="1186" t="s">
        <v>5264</v>
      </c>
      <c r="AZ38" s="742"/>
      <c r="BA38" s="1186" t="s">
        <v>5265</v>
      </c>
      <c r="BC38" s="1163"/>
      <c r="BD38" s="1737"/>
      <c r="BE38" s="1076" t="s">
        <v>5156</v>
      </c>
      <c r="BF38" s="1077"/>
      <c r="BG38" s="1021"/>
      <c r="BH38" s="1076" t="s">
        <v>5245</v>
      </c>
      <c r="BI38" s="1077"/>
      <c r="BJ38" s="1021"/>
      <c r="BK38" s="1076" t="s">
        <v>5201</v>
      </c>
      <c r="BL38" s="1077"/>
      <c r="BM38" s="1021"/>
      <c r="BN38" s="1076" t="s">
        <v>5244</v>
      </c>
      <c r="BO38" s="1077"/>
      <c r="BP38" s="1021"/>
      <c r="BQ38" s="1076" t="s">
        <v>747</v>
      </c>
      <c r="BR38" s="1077"/>
      <c r="BS38" s="1021"/>
      <c r="BT38" s="1076" t="s">
        <v>5246</v>
      </c>
      <c r="BU38" s="1077"/>
      <c r="BV38" s="1021"/>
      <c r="BW38" s="1076" t="s">
        <v>748</v>
      </c>
      <c r="BX38" s="1077"/>
      <c r="BY38" s="1021"/>
      <c r="BZ38" s="1076" t="s">
        <v>5207</v>
      </c>
      <c r="CA38" s="1077"/>
      <c r="CB38" s="1021"/>
      <c r="CC38" s="1076" t="s">
        <v>5230</v>
      </c>
      <c r="CD38" s="1077"/>
      <c r="CE38" s="1021"/>
      <c r="CF38" s="1076" t="s">
        <v>762</v>
      </c>
      <c r="CG38" s="1077"/>
      <c r="CH38" s="1021"/>
      <c r="CI38" s="1076" t="s">
        <v>5187</v>
      </c>
      <c r="CJ38" s="1077"/>
      <c r="CK38" s="1021"/>
      <c r="CL38" s="1076"/>
      <c r="CM38" s="1077" t="s">
        <v>5247</v>
      </c>
    </row>
    <row r="39" spans="1:91" ht="44.25">
      <c r="A39" s="762"/>
      <c r="B39" s="767" t="s">
        <v>5173</v>
      </c>
      <c r="C39" s="768" t="s">
        <v>5191</v>
      </c>
      <c r="D39" s="769" t="s">
        <v>5173</v>
      </c>
      <c r="E39" s="770" t="s">
        <v>724</v>
      </c>
      <c r="F39" s="768" t="s">
        <v>5191</v>
      </c>
      <c r="G39" s="771" t="s">
        <v>724</v>
      </c>
      <c r="H39" s="772" t="s">
        <v>726</v>
      </c>
      <c r="I39" s="768" t="s">
        <v>5191</v>
      </c>
      <c r="J39" s="777" t="s">
        <v>726</v>
      </c>
      <c r="K39" s="772" t="s">
        <v>5307</v>
      </c>
      <c r="L39" s="768" t="s">
        <v>5191</v>
      </c>
      <c r="M39" s="773" t="s">
        <v>5307</v>
      </c>
      <c r="N39" s="762"/>
      <c r="O39" s="767" t="s">
        <v>5173</v>
      </c>
      <c r="P39" s="768" t="s">
        <v>5191</v>
      </c>
      <c r="Q39" s="774" t="s">
        <v>5173</v>
      </c>
      <c r="R39" s="770" t="s">
        <v>724</v>
      </c>
      <c r="S39" s="768" t="s">
        <v>5191</v>
      </c>
      <c r="T39" s="775" t="s">
        <v>724</v>
      </c>
      <c r="U39" s="778" t="s">
        <v>726</v>
      </c>
      <c r="V39" s="768" t="s">
        <v>5191</v>
      </c>
      <c r="W39" s="774" t="s">
        <v>726</v>
      </c>
      <c r="X39" s="779" t="s">
        <v>5307</v>
      </c>
      <c r="Y39" s="768" t="s">
        <v>5191</v>
      </c>
      <c r="Z39" s="776" t="s">
        <v>5307</v>
      </c>
      <c r="AA39" s="762"/>
      <c r="AB39" s="1170"/>
      <c r="AC39" s="1170"/>
      <c r="AD39" s="1175"/>
      <c r="AE39" s="741"/>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C39" s="1163"/>
      <c r="BD39" s="1175"/>
      <c r="BE39" s="1018"/>
      <c r="BF39" s="1018"/>
      <c r="BG39" s="1018"/>
      <c r="BH39" s="1018"/>
      <c r="BI39" s="1018"/>
      <c r="BJ39" s="1018"/>
      <c r="BK39" s="1018"/>
      <c r="BL39" s="1018"/>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row>
    <row r="40" spans="1:91" ht="44.25">
      <c r="A40" s="762"/>
      <c r="B40" s="767" t="s">
        <v>5182</v>
      </c>
      <c r="C40" s="768" t="s">
        <v>5191</v>
      </c>
      <c r="D40" s="769" t="s">
        <v>5182</v>
      </c>
      <c r="E40" s="770" t="s">
        <v>5178</v>
      </c>
      <c r="F40" s="768" t="s">
        <v>5191</v>
      </c>
      <c r="G40" s="771" t="s">
        <v>5178</v>
      </c>
      <c r="H40" s="772" t="s">
        <v>689</v>
      </c>
      <c r="I40" s="768" t="s">
        <v>5191</v>
      </c>
      <c r="J40" s="777" t="s">
        <v>689</v>
      </c>
      <c r="K40" s="772" t="s">
        <v>5180</v>
      </c>
      <c r="L40" s="768" t="s">
        <v>5191</v>
      </c>
      <c r="M40" s="773" t="s">
        <v>5180</v>
      </c>
      <c r="N40" s="762"/>
      <c r="O40" s="767" t="s">
        <v>5182</v>
      </c>
      <c r="P40" s="768" t="s">
        <v>5191</v>
      </c>
      <c r="Q40" s="774" t="s">
        <v>5182</v>
      </c>
      <c r="R40" s="770" t="s">
        <v>5178</v>
      </c>
      <c r="S40" s="768" t="s">
        <v>5191</v>
      </c>
      <c r="T40" s="775" t="s">
        <v>5178</v>
      </c>
      <c r="U40" s="778" t="s">
        <v>689</v>
      </c>
      <c r="V40" s="768" t="s">
        <v>5191</v>
      </c>
      <c r="W40" s="774" t="s">
        <v>689</v>
      </c>
      <c r="X40" s="779" t="s">
        <v>5180</v>
      </c>
      <c r="Y40" s="768" t="s">
        <v>5191</v>
      </c>
      <c r="Z40" s="776" t="s">
        <v>5180</v>
      </c>
      <c r="AA40" s="762"/>
      <c r="AB40" s="1193"/>
      <c r="AC40" s="1170"/>
      <c r="AD40" s="1173" t="s">
        <v>690</v>
      </c>
      <c r="AE40" s="1176" t="s">
        <v>5266</v>
      </c>
      <c r="AF40" s="1017"/>
      <c r="AG40" s="1176" t="s">
        <v>5267</v>
      </c>
      <c r="AH40" s="1017"/>
      <c r="AI40" s="1176" t="s">
        <v>5268</v>
      </c>
      <c r="AJ40" s="1017"/>
      <c r="AK40" s="1176" t="s">
        <v>5269</v>
      </c>
      <c r="AL40" s="1017"/>
      <c r="AM40" s="1176" t="s">
        <v>5270</v>
      </c>
      <c r="AN40" s="1017"/>
      <c r="AO40" s="1176" t="s">
        <v>5271</v>
      </c>
      <c r="AP40" s="1017"/>
      <c r="AQ40" s="1176" t="s">
        <v>5272</v>
      </c>
      <c r="AR40" s="1017"/>
      <c r="AS40" s="1176" t="s">
        <v>5273</v>
      </c>
      <c r="AT40" s="1017"/>
      <c r="AU40" s="1176" t="s">
        <v>5274</v>
      </c>
      <c r="AV40" s="1017"/>
      <c r="AW40" s="1176" t="s">
        <v>5275</v>
      </c>
      <c r="AX40" s="1017"/>
      <c r="AY40" s="1176" t="s">
        <v>5276</v>
      </c>
      <c r="AZ40" s="1017"/>
      <c r="BA40" s="1176" t="s">
        <v>5277</v>
      </c>
      <c r="BC40" s="1163"/>
      <c r="BD40" s="1737" t="s">
        <v>5213</v>
      </c>
      <c r="BE40" s="1082" t="s">
        <v>25</v>
      </c>
      <c r="BF40" s="1185"/>
      <c r="BG40" s="1022"/>
      <c r="BH40" s="1082" t="s">
        <v>44</v>
      </c>
      <c r="BI40" s="1185"/>
      <c r="BJ40" s="1022"/>
      <c r="BK40" s="1082" t="s">
        <v>43</v>
      </c>
      <c r="BL40" s="1185"/>
      <c r="BM40" s="1022"/>
      <c r="BN40" s="1082" t="s">
        <v>36</v>
      </c>
      <c r="BO40" s="1185"/>
      <c r="BP40" s="1022"/>
      <c r="BQ40" s="1082" t="s">
        <v>40</v>
      </c>
      <c r="BR40" s="1185"/>
      <c r="BS40" s="1022"/>
      <c r="BT40" s="1082" t="s">
        <v>5241</v>
      </c>
      <c r="BU40" s="1185"/>
      <c r="BV40" s="1022"/>
      <c r="BW40" s="1082" t="s">
        <v>48</v>
      </c>
      <c r="BX40" s="1185"/>
      <c r="BY40" s="1022"/>
      <c r="BZ40" s="1082" t="s">
        <v>30</v>
      </c>
      <c r="CA40" s="1185"/>
      <c r="CB40" s="1022"/>
      <c r="CC40" s="1082" t="s">
        <v>39</v>
      </c>
      <c r="CD40" s="1185"/>
      <c r="CE40" s="1022"/>
      <c r="CF40" s="1082" t="s">
        <v>41</v>
      </c>
      <c r="CG40" s="1185"/>
      <c r="CH40" s="1022"/>
      <c r="CI40" s="1082" t="s">
        <v>5242</v>
      </c>
      <c r="CJ40" s="1185"/>
      <c r="CK40" s="1022"/>
      <c r="CL40" s="1082" t="s">
        <v>5243</v>
      </c>
      <c r="CM40" s="1185"/>
    </row>
    <row r="41" spans="1:91" ht="44.25">
      <c r="A41" s="762"/>
      <c r="B41" s="767" t="s">
        <v>5281</v>
      </c>
      <c r="C41" s="768" t="s">
        <v>5191</v>
      </c>
      <c r="D41" s="769" t="s">
        <v>5281</v>
      </c>
      <c r="E41" s="770" t="s">
        <v>5189</v>
      </c>
      <c r="F41" s="768" t="s">
        <v>5191</v>
      </c>
      <c r="G41" s="771" t="s">
        <v>5189</v>
      </c>
      <c r="H41" s="772" t="s">
        <v>768</v>
      </c>
      <c r="I41" s="768" t="s">
        <v>5191</v>
      </c>
      <c r="J41" s="777" t="s">
        <v>768</v>
      </c>
      <c r="K41" s="772" t="s">
        <v>2</v>
      </c>
      <c r="L41" s="768" t="s">
        <v>5191</v>
      </c>
      <c r="M41" s="773" t="s">
        <v>2</v>
      </c>
      <c r="N41" s="762"/>
      <c r="O41" s="767" t="s">
        <v>5281</v>
      </c>
      <c r="P41" s="768" t="s">
        <v>5191</v>
      </c>
      <c r="Q41" s="774" t="s">
        <v>5281</v>
      </c>
      <c r="R41" s="770" t="s">
        <v>5189</v>
      </c>
      <c r="S41" s="768" t="s">
        <v>5191</v>
      </c>
      <c r="T41" s="775" t="s">
        <v>5189</v>
      </c>
      <c r="U41" s="778" t="s">
        <v>768</v>
      </c>
      <c r="V41" s="768" t="s">
        <v>5191</v>
      </c>
      <c r="W41" s="774" t="s">
        <v>768</v>
      </c>
      <c r="X41" s="779" t="s">
        <v>2</v>
      </c>
      <c r="Y41" s="768" t="s">
        <v>5191</v>
      </c>
      <c r="Z41" s="776" t="s">
        <v>2</v>
      </c>
      <c r="AA41" s="762"/>
      <c r="AB41" s="1170"/>
      <c r="AC41" s="1170"/>
      <c r="AD41" s="1175"/>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1018"/>
      <c r="BA41" s="1018"/>
      <c r="BC41" s="1163"/>
      <c r="BD41" s="1737"/>
      <c r="BE41" s="1078" t="s">
        <v>5156</v>
      </c>
      <c r="BF41" s="1079"/>
      <c r="BG41" s="1022"/>
      <c r="BH41" s="1078" t="s">
        <v>5245</v>
      </c>
      <c r="BI41" s="1079"/>
      <c r="BJ41" s="1022"/>
      <c r="BK41" s="1078" t="s">
        <v>5201</v>
      </c>
      <c r="BL41" s="1079"/>
      <c r="BM41" s="1022"/>
      <c r="BN41" s="1078" t="s">
        <v>5244</v>
      </c>
      <c r="BO41" s="1079"/>
      <c r="BP41" s="1022"/>
      <c r="BQ41" s="1078" t="s">
        <v>747</v>
      </c>
      <c r="BR41" s="1079"/>
      <c r="BS41" s="1022"/>
      <c r="BT41" s="1078" t="s">
        <v>5246</v>
      </c>
      <c r="BU41" s="1079"/>
      <c r="BV41" s="1022"/>
      <c r="BW41" s="1078" t="s">
        <v>748</v>
      </c>
      <c r="BX41" s="1079"/>
      <c r="BY41" s="1022"/>
      <c r="BZ41" s="1078" t="s">
        <v>5207</v>
      </c>
      <c r="CA41" s="1079"/>
      <c r="CB41" s="1022"/>
      <c r="CC41" s="1078" t="s">
        <v>5230</v>
      </c>
      <c r="CD41" s="1079"/>
      <c r="CE41" s="1022"/>
      <c r="CF41" s="1078" t="s">
        <v>762</v>
      </c>
      <c r="CG41" s="1079"/>
      <c r="CH41" s="1022"/>
      <c r="CI41" s="1078" t="s">
        <v>5187</v>
      </c>
      <c r="CJ41" s="1079"/>
      <c r="CK41" s="1022"/>
      <c r="CL41" s="1078"/>
      <c r="CM41" s="1079" t="s">
        <v>5247</v>
      </c>
    </row>
    <row r="42" spans="1:91" ht="44.25">
      <c r="A42" s="762"/>
      <c r="B42" s="767" t="s">
        <v>5186</v>
      </c>
      <c r="C42" s="768" t="s">
        <v>5191</v>
      </c>
      <c r="D42" s="769" t="s">
        <v>5186</v>
      </c>
      <c r="E42" s="770" t="s">
        <v>5179</v>
      </c>
      <c r="F42" s="768" t="s">
        <v>5191</v>
      </c>
      <c r="G42" s="771" t="s">
        <v>5179</v>
      </c>
      <c r="H42" s="772" t="s">
        <v>1020</v>
      </c>
      <c r="I42" s="768" t="s">
        <v>5191</v>
      </c>
      <c r="J42" s="777" t="s">
        <v>1020</v>
      </c>
      <c r="K42" s="772" t="s">
        <v>5175</v>
      </c>
      <c r="L42" s="768" t="s">
        <v>5191</v>
      </c>
      <c r="M42" s="773" t="s">
        <v>5175</v>
      </c>
      <c r="N42" s="762"/>
      <c r="O42" s="767" t="s">
        <v>5186</v>
      </c>
      <c r="P42" s="768" t="s">
        <v>5191</v>
      </c>
      <c r="Q42" s="774" t="s">
        <v>5186</v>
      </c>
      <c r="R42" s="770" t="s">
        <v>5179</v>
      </c>
      <c r="S42" s="768" t="s">
        <v>5191</v>
      </c>
      <c r="T42" s="775" t="s">
        <v>5179</v>
      </c>
      <c r="U42" s="778" t="s">
        <v>1020</v>
      </c>
      <c r="V42" s="768" t="s">
        <v>5191</v>
      </c>
      <c r="W42" s="774" t="s">
        <v>1020</v>
      </c>
      <c r="X42" s="779" t="s">
        <v>5175</v>
      </c>
      <c r="Y42" s="768" t="s">
        <v>5191</v>
      </c>
      <c r="Z42" s="776" t="s">
        <v>5175</v>
      </c>
      <c r="AA42" s="762"/>
      <c r="AB42" s="1170"/>
      <c r="AC42" s="1170"/>
      <c r="AD42" s="1173" t="s">
        <v>5200</v>
      </c>
      <c r="AE42" s="1179" t="s">
        <v>5266</v>
      </c>
      <c r="AF42" s="1019">
        <v>0</v>
      </c>
      <c r="AG42" s="1179" t="s">
        <v>5267</v>
      </c>
      <c r="AH42" s="1019">
        <v>0</v>
      </c>
      <c r="AI42" s="1179" t="s">
        <v>5268</v>
      </c>
      <c r="AJ42" s="1019">
        <v>0</v>
      </c>
      <c r="AK42" s="1179" t="s">
        <v>5269</v>
      </c>
      <c r="AL42" s="1019">
        <v>0</v>
      </c>
      <c r="AM42" s="1179" t="s">
        <v>5270</v>
      </c>
      <c r="AN42" s="1019">
        <v>0</v>
      </c>
      <c r="AO42" s="1179" t="s">
        <v>5271</v>
      </c>
      <c r="AP42" s="1019">
        <v>0</v>
      </c>
      <c r="AQ42" s="1179" t="s">
        <v>5272</v>
      </c>
      <c r="AR42" s="1019">
        <v>0</v>
      </c>
      <c r="AS42" s="1196" t="s">
        <v>5273</v>
      </c>
      <c r="AT42" s="1019">
        <v>0</v>
      </c>
      <c r="AU42" s="1179" t="s">
        <v>5274</v>
      </c>
      <c r="AV42" s="1019">
        <v>0</v>
      </c>
      <c r="AW42" s="1179" t="s">
        <v>5275</v>
      </c>
      <c r="AX42" s="1019">
        <v>0</v>
      </c>
      <c r="AY42" s="1179" t="s">
        <v>5276</v>
      </c>
      <c r="AZ42" s="1019">
        <v>0</v>
      </c>
      <c r="BA42" s="1179" t="s">
        <v>5277</v>
      </c>
      <c r="BC42" s="1163"/>
      <c r="BD42" s="1175"/>
      <c r="BE42" s="1197"/>
      <c r="BF42" s="1197"/>
      <c r="BG42" s="1197"/>
      <c r="BH42" s="1197"/>
      <c r="BI42" s="1197"/>
      <c r="BJ42" s="1197"/>
      <c r="BK42" s="1197"/>
      <c r="BL42" s="1197"/>
      <c r="BM42" s="1197"/>
      <c r="BN42" s="1197"/>
      <c r="BO42" s="1197"/>
      <c r="BP42" s="1197"/>
      <c r="BQ42" s="1197"/>
      <c r="BR42" s="1197"/>
      <c r="BS42" s="1197"/>
      <c r="BT42" s="1197"/>
      <c r="BU42" s="1197"/>
      <c r="BV42" s="1197"/>
      <c r="BW42" s="1197"/>
      <c r="BX42" s="1197"/>
      <c r="BY42" s="1197"/>
      <c r="BZ42" s="1197"/>
      <c r="CA42" s="1197"/>
      <c r="CB42" s="1197"/>
      <c r="CC42" s="1197"/>
      <c r="CD42" s="1197"/>
      <c r="CE42" s="1197"/>
      <c r="CF42" s="1197"/>
      <c r="CG42" s="1197"/>
      <c r="CH42" s="1197"/>
      <c r="CI42" s="1197"/>
      <c r="CJ42" s="1197"/>
      <c r="CK42" s="1197"/>
      <c r="CL42" s="1197"/>
      <c r="CM42" s="1197"/>
    </row>
    <row r="43" spans="1:91" ht="44.25">
      <c r="A43" s="762"/>
      <c r="B43" s="767" t="s">
        <v>5188</v>
      </c>
      <c r="C43" s="768" t="s">
        <v>5191</v>
      </c>
      <c r="D43" s="769" t="s">
        <v>5188</v>
      </c>
      <c r="E43" s="770" t="s">
        <v>5190</v>
      </c>
      <c r="F43" s="768" t="s">
        <v>5191</v>
      </c>
      <c r="G43" s="771" t="s">
        <v>5190</v>
      </c>
      <c r="H43" s="772" t="s">
        <v>5304</v>
      </c>
      <c r="I43" s="768" t="s">
        <v>5191</v>
      </c>
      <c r="J43" s="777" t="s">
        <v>5304</v>
      </c>
      <c r="K43" s="772" t="s">
        <v>723</v>
      </c>
      <c r="L43" s="768" t="s">
        <v>5191</v>
      </c>
      <c r="M43" s="773" t="s">
        <v>723</v>
      </c>
      <c r="N43" s="762"/>
      <c r="O43" s="767" t="s">
        <v>5188</v>
      </c>
      <c r="P43" s="768" t="s">
        <v>5191</v>
      </c>
      <c r="Q43" s="774" t="s">
        <v>5188</v>
      </c>
      <c r="R43" s="770" t="s">
        <v>5190</v>
      </c>
      <c r="S43" s="768" t="s">
        <v>5191</v>
      </c>
      <c r="T43" s="775" t="s">
        <v>5190</v>
      </c>
      <c r="U43" s="778" t="s">
        <v>5304</v>
      </c>
      <c r="V43" s="768" t="s">
        <v>5191</v>
      </c>
      <c r="W43" s="774" t="s">
        <v>5304</v>
      </c>
      <c r="X43" s="779" t="s">
        <v>723</v>
      </c>
      <c r="Y43" s="768" t="s">
        <v>5191</v>
      </c>
      <c r="Z43" s="776" t="s">
        <v>723</v>
      </c>
      <c r="AA43" s="762"/>
      <c r="AB43" s="1170"/>
      <c r="AC43" s="1170"/>
      <c r="AD43" s="1175"/>
      <c r="AE43" s="1018"/>
      <c r="AF43" s="1018"/>
      <c r="AG43" s="1018"/>
      <c r="AH43" s="1018"/>
      <c r="AI43" s="1018"/>
      <c r="AJ43" s="1018"/>
      <c r="AK43" s="1018"/>
      <c r="AL43" s="1018"/>
      <c r="AM43" s="1018"/>
      <c r="AN43" s="1018"/>
      <c r="AO43" s="1018"/>
      <c r="AP43" s="1018"/>
      <c r="AQ43" s="1018"/>
      <c r="AR43" s="1018"/>
      <c r="AS43" s="1198"/>
      <c r="AT43" s="1018"/>
      <c r="AU43" s="1018"/>
      <c r="AV43" s="1018"/>
      <c r="AW43" s="1018"/>
      <c r="AX43" s="1018"/>
      <c r="AY43" s="1018"/>
      <c r="AZ43" s="1018"/>
      <c r="BA43" s="1018"/>
      <c r="BC43" s="1163"/>
      <c r="BD43" s="1175"/>
      <c r="BE43" s="1172" t="s">
        <v>5278</v>
      </c>
      <c r="BF43" s="1197"/>
      <c r="BG43" s="1197"/>
      <c r="BH43" s="1197"/>
      <c r="BI43" s="1197"/>
      <c r="BJ43" s="1197"/>
      <c r="BK43" s="1197"/>
      <c r="BL43" s="1197"/>
      <c r="BM43" s="1197"/>
      <c r="BN43" s="1197"/>
      <c r="BO43" s="1197"/>
      <c r="BP43" s="1197"/>
      <c r="BQ43" s="1197"/>
      <c r="BR43" s="1197"/>
      <c r="BS43" s="1197"/>
      <c r="BT43" s="1197"/>
      <c r="BU43" s="1197"/>
      <c r="BV43" s="1197"/>
      <c r="BW43" s="1197"/>
      <c r="BX43" s="1197"/>
      <c r="BY43" s="1197"/>
      <c r="BZ43" s="1197"/>
      <c r="CA43" s="1197"/>
      <c r="CB43" s="1197"/>
      <c r="CC43" s="1197"/>
      <c r="CD43" s="1197"/>
      <c r="CE43" s="1197"/>
      <c r="CF43" s="1197"/>
      <c r="CG43" s="1197"/>
      <c r="CH43" s="1197"/>
      <c r="CI43" s="1197"/>
      <c r="CJ43" s="1197"/>
      <c r="CK43" s="1197"/>
      <c r="CL43" s="1197"/>
      <c r="CM43" s="1197"/>
    </row>
    <row r="44" spans="1:91" ht="44.25">
      <c r="A44" s="762"/>
      <c r="B44" s="767" t="s">
        <v>5280</v>
      </c>
      <c r="C44" s="768" t="s">
        <v>5191</v>
      </c>
      <c r="D44" s="769" t="s">
        <v>5280</v>
      </c>
      <c r="E44" s="770" t="s">
        <v>5177</v>
      </c>
      <c r="F44" s="768" t="s">
        <v>5191</v>
      </c>
      <c r="G44" s="771" t="s">
        <v>5177</v>
      </c>
      <c r="H44" s="772" t="s">
        <v>5185</v>
      </c>
      <c r="I44" s="768" t="s">
        <v>5191</v>
      </c>
      <c r="J44" s="777" t="s">
        <v>5185</v>
      </c>
      <c r="K44" s="772" t="s">
        <v>5253</v>
      </c>
      <c r="L44" s="768" t="s">
        <v>5191</v>
      </c>
      <c r="M44" s="773" t="s">
        <v>5253</v>
      </c>
      <c r="N44" s="762"/>
      <c r="O44" s="767" t="s">
        <v>5280</v>
      </c>
      <c r="P44" s="768" t="s">
        <v>5191</v>
      </c>
      <c r="Q44" s="774" t="s">
        <v>5280</v>
      </c>
      <c r="R44" s="770" t="s">
        <v>5177</v>
      </c>
      <c r="S44" s="768" t="s">
        <v>5191</v>
      </c>
      <c r="T44" s="775" t="s">
        <v>5177</v>
      </c>
      <c r="U44" s="778" t="s">
        <v>5185</v>
      </c>
      <c r="V44" s="768" t="s">
        <v>5191</v>
      </c>
      <c r="W44" s="774" t="s">
        <v>5185</v>
      </c>
      <c r="X44" s="779" t="s">
        <v>5253</v>
      </c>
      <c r="Y44" s="768" t="s">
        <v>5191</v>
      </c>
      <c r="Z44" s="776" t="s">
        <v>5253</v>
      </c>
      <c r="AA44" s="762"/>
      <c r="AB44" s="1193"/>
      <c r="AC44" s="1170"/>
      <c r="AD44" s="1173" t="s">
        <v>5204</v>
      </c>
      <c r="AE44" s="1180" t="s">
        <v>5266</v>
      </c>
      <c r="AF44" s="1020">
        <v>0</v>
      </c>
      <c r="AG44" s="1180" t="s">
        <v>5267</v>
      </c>
      <c r="AH44" s="1020">
        <v>0</v>
      </c>
      <c r="AI44" s="1180" t="s">
        <v>5268</v>
      </c>
      <c r="AJ44" s="1020">
        <v>0</v>
      </c>
      <c r="AK44" s="1180" t="s">
        <v>5269</v>
      </c>
      <c r="AL44" s="1020">
        <v>0</v>
      </c>
      <c r="AM44" s="1180" t="s">
        <v>5270</v>
      </c>
      <c r="AN44" s="1020">
        <v>0</v>
      </c>
      <c r="AO44" s="1180" t="s">
        <v>5271</v>
      </c>
      <c r="AP44" s="1020">
        <v>0</v>
      </c>
      <c r="AQ44" s="1180" t="s">
        <v>5272</v>
      </c>
      <c r="AR44" s="1020">
        <v>0</v>
      </c>
      <c r="AS44" s="1180" t="s">
        <v>5273</v>
      </c>
      <c r="AT44" s="1020">
        <v>0</v>
      </c>
      <c r="AU44" s="1180" t="s">
        <v>5274</v>
      </c>
      <c r="AV44" s="1020">
        <v>0</v>
      </c>
      <c r="AW44" s="1180" t="s">
        <v>5275</v>
      </c>
      <c r="AX44" s="1020">
        <v>0</v>
      </c>
      <c r="AY44" s="1180" t="s">
        <v>5276</v>
      </c>
      <c r="AZ44" s="1020">
        <v>0</v>
      </c>
      <c r="BA44" s="1180" t="s">
        <v>5277</v>
      </c>
      <c r="BC44" s="1163"/>
      <c r="BD44" s="1739" t="s">
        <v>5170</v>
      </c>
      <c r="BE44" s="1066" t="s">
        <v>47</v>
      </c>
      <c r="BF44" s="1067"/>
      <c r="BG44" s="1029"/>
      <c r="BH44" s="1066" t="s">
        <v>32</v>
      </c>
      <c r="BI44" s="1067"/>
      <c r="BJ44" s="1029"/>
      <c r="BK44" s="1066" t="s">
        <v>28</v>
      </c>
      <c r="BL44" s="1067"/>
      <c r="BM44" s="1029"/>
      <c r="BN44" s="1066" t="s">
        <v>29</v>
      </c>
      <c r="BO44" s="1067"/>
      <c r="BP44" s="1029"/>
      <c r="BQ44" s="1066" t="s">
        <v>35</v>
      </c>
      <c r="BR44" s="1067"/>
      <c r="BS44" s="1029"/>
      <c r="BT44" s="1066" t="s">
        <v>46</v>
      </c>
      <c r="BU44" s="1067"/>
      <c r="BV44" s="1029"/>
      <c r="BW44" s="1066" t="s">
        <v>31</v>
      </c>
      <c r="BX44" s="1067"/>
      <c r="BY44" s="1029"/>
      <c r="BZ44" s="1066" t="s">
        <v>5211</v>
      </c>
      <c r="CA44" s="1067"/>
      <c r="CB44" s="1029"/>
      <c r="CC44" s="1066" t="s">
        <v>6</v>
      </c>
      <c r="CD44" s="1067"/>
      <c r="CE44" s="1029"/>
      <c r="CF44" s="1066" t="s">
        <v>37</v>
      </c>
      <c r="CG44" s="1067"/>
      <c r="CH44" s="1029"/>
      <c r="CI44" s="1066" t="s">
        <v>5</v>
      </c>
      <c r="CJ44" s="1067"/>
      <c r="CK44" s="1029"/>
      <c r="CL44" s="1066" t="s">
        <v>5280</v>
      </c>
      <c r="CM44" s="1067"/>
    </row>
    <row r="45" spans="1:91" ht="44.25">
      <c r="A45" s="762"/>
      <c r="B45" s="767" t="s">
        <v>5279</v>
      </c>
      <c r="C45" s="768" t="s">
        <v>5191</v>
      </c>
      <c r="D45" s="769" t="s">
        <v>5279</v>
      </c>
      <c r="E45" s="770" t="s">
        <v>5192</v>
      </c>
      <c r="F45" s="768" t="s">
        <v>5191</v>
      </c>
      <c r="G45" s="771" t="s">
        <v>5192</v>
      </c>
      <c r="H45" s="772" t="s">
        <v>819</v>
      </c>
      <c r="I45" s="768" t="s">
        <v>5191</v>
      </c>
      <c r="J45" s="777" t="s">
        <v>819</v>
      </c>
      <c r="K45" s="772" t="s">
        <v>5305</v>
      </c>
      <c r="L45" s="768" t="s">
        <v>5191</v>
      </c>
      <c r="M45" s="773" t="s">
        <v>5305</v>
      </c>
      <c r="N45" s="762"/>
      <c r="O45" s="767" t="s">
        <v>5279</v>
      </c>
      <c r="P45" s="768" t="s">
        <v>5191</v>
      </c>
      <c r="Q45" s="774" t="s">
        <v>5279</v>
      </c>
      <c r="R45" s="770" t="s">
        <v>5192</v>
      </c>
      <c r="S45" s="768" t="s">
        <v>5191</v>
      </c>
      <c r="T45" s="775" t="s">
        <v>5192</v>
      </c>
      <c r="U45" s="778" t="s">
        <v>819</v>
      </c>
      <c r="V45" s="768" t="s">
        <v>5191</v>
      </c>
      <c r="W45" s="774" t="s">
        <v>819</v>
      </c>
      <c r="X45" s="779" t="s">
        <v>5305</v>
      </c>
      <c r="Y45" s="768" t="s">
        <v>5191</v>
      </c>
      <c r="Z45" s="776" t="s">
        <v>5305</v>
      </c>
      <c r="AA45" s="762"/>
      <c r="AB45" s="1170"/>
      <c r="AC45" s="1170"/>
      <c r="AD45" s="1175"/>
      <c r="AE45" s="1018"/>
      <c r="AF45" s="1018"/>
      <c r="AG45" s="1018"/>
      <c r="AH45" s="1018"/>
      <c r="AI45" s="1018"/>
      <c r="AJ45" s="1018"/>
      <c r="AK45" s="1018"/>
      <c r="AL45" s="1018"/>
      <c r="AM45" s="1018"/>
      <c r="AN45" s="1018"/>
      <c r="AO45" s="1018"/>
      <c r="AP45" s="1018"/>
      <c r="AQ45" s="1018"/>
      <c r="AR45" s="1018"/>
      <c r="AS45" s="1018"/>
      <c r="AT45" s="1018"/>
      <c r="AU45" s="1018"/>
      <c r="AV45" s="1018"/>
      <c r="AW45" s="1018"/>
      <c r="AX45" s="1018"/>
      <c r="AY45" s="1018"/>
      <c r="AZ45" s="1018"/>
      <c r="BA45" s="1018"/>
      <c r="BC45" s="1163"/>
      <c r="BD45" s="1739"/>
      <c r="BE45" s="1069" t="s">
        <v>45</v>
      </c>
      <c r="BF45" s="1070"/>
      <c r="BG45" s="1029"/>
      <c r="BH45" s="1069" t="s">
        <v>5248</v>
      </c>
      <c r="BI45" s="1070"/>
      <c r="BJ45" s="1029"/>
      <c r="BK45" s="1069" t="s">
        <v>5199</v>
      </c>
      <c r="BL45" s="1070"/>
      <c r="BM45" s="1029"/>
      <c r="BN45" s="1069" t="s">
        <v>5202</v>
      </c>
      <c r="BO45" s="1070"/>
      <c r="BP45" s="1029"/>
      <c r="BQ45" s="1069" t="s">
        <v>5203</v>
      </c>
      <c r="BR45" s="1070"/>
      <c r="BS45" s="1029"/>
      <c r="BT45" s="1069" t="s">
        <v>5206</v>
      </c>
      <c r="BU45" s="1070"/>
      <c r="BV45" s="1029"/>
      <c r="BW45" s="1069" t="s">
        <v>5209</v>
      </c>
      <c r="BX45" s="1070"/>
      <c r="BY45" s="1029"/>
      <c r="BZ45" s="1069" t="s">
        <v>5212</v>
      </c>
      <c r="CA45" s="1070"/>
      <c r="CB45" s="1029"/>
      <c r="CC45" s="1069" t="s">
        <v>5214</v>
      </c>
      <c r="CD45" s="1070"/>
      <c r="CE45" s="1029"/>
      <c r="CF45" s="1069" t="s">
        <v>5215</v>
      </c>
      <c r="CG45" s="1070"/>
      <c r="CH45" s="1029"/>
      <c r="CI45" s="1069" t="s">
        <v>5281</v>
      </c>
      <c r="CJ45" s="1070"/>
      <c r="CK45" s="1029"/>
      <c r="CL45" s="1069" t="s">
        <v>5253</v>
      </c>
      <c r="CM45" s="1070"/>
    </row>
    <row r="46" spans="1:91" ht="44.25">
      <c r="A46" s="762"/>
      <c r="B46" s="767"/>
      <c r="C46" s="768" t="s">
        <v>5191</v>
      </c>
      <c r="D46" s="769"/>
      <c r="E46" s="770" t="s">
        <v>5181</v>
      </c>
      <c r="F46" s="768" t="s">
        <v>5191</v>
      </c>
      <c r="G46" s="771" t="s">
        <v>5181</v>
      </c>
      <c r="H46" s="772" t="s">
        <v>5184</v>
      </c>
      <c r="I46" s="768" t="s">
        <v>5191</v>
      </c>
      <c r="J46" s="777" t="s">
        <v>5184</v>
      </c>
      <c r="K46" s="772"/>
      <c r="L46" s="768" t="s">
        <v>5191</v>
      </c>
      <c r="M46" s="773"/>
      <c r="N46" s="762"/>
      <c r="O46" s="767"/>
      <c r="P46" s="768" t="s">
        <v>5191</v>
      </c>
      <c r="Q46" s="774"/>
      <c r="R46" s="770" t="s">
        <v>5181</v>
      </c>
      <c r="S46" s="768" t="s">
        <v>5191</v>
      </c>
      <c r="T46" s="775" t="s">
        <v>5181</v>
      </c>
      <c r="U46" s="778" t="s">
        <v>5184</v>
      </c>
      <c r="V46" s="768" t="s">
        <v>5191</v>
      </c>
      <c r="W46" s="774" t="s">
        <v>5184</v>
      </c>
      <c r="X46" s="779"/>
      <c r="Y46" s="768" t="s">
        <v>5191</v>
      </c>
      <c r="Z46" s="776"/>
      <c r="AA46" s="762"/>
      <c r="AB46" s="1170"/>
      <c r="AC46" s="1170"/>
      <c r="AD46" s="1173" t="s">
        <v>5208</v>
      </c>
      <c r="AE46" s="1182" t="s">
        <v>5266</v>
      </c>
      <c r="AF46" s="1021">
        <v>0</v>
      </c>
      <c r="AG46" s="1182" t="s">
        <v>5267</v>
      </c>
      <c r="AH46" s="1021">
        <v>0</v>
      </c>
      <c r="AI46" s="1182" t="s">
        <v>5268</v>
      </c>
      <c r="AJ46" s="1021">
        <v>0</v>
      </c>
      <c r="AK46" s="1182" t="s">
        <v>5269</v>
      </c>
      <c r="AL46" s="1021">
        <v>0</v>
      </c>
      <c r="AM46" s="1182" t="s">
        <v>5270</v>
      </c>
      <c r="AN46" s="1021">
        <v>0</v>
      </c>
      <c r="AO46" s="1182" t="s">
        <v>5271</v>
      </c>
      <c r="AP46" s="1021">
        <v>0</v>
      </c>
      <c r="AQ46" s="1182" t="s">
        <v>5272</v>
      </c>
      <c r="AR46" s="1021">
        <v>0</v>
      </c>
      <c r="AS46" s="1182" t="s">
        <v>5273</v>
      </c>
      <c r="AT46" s="1021">
        <v>0</v>
      </c>
      <c r="AU46" s="1182" t="s">
        <v>5274</v>
      </c>
      <c r="AV46" s="1021">
        <v>0</v>
      </c>
      <c r="AW46" s="1182" t="s">
        <v>5275</v>
      </c>
      <c r="AX46" s="1021">
        <v>0</v>
      </c>
      <c r="AY46" s="1182" t="s">
        <v>5276</v>
      </c>
      <c r="AZ46" s="1021">
        <v>0</v>
      </c>
      <c r="BA46" s="1182" t="s">
        <v>5277</v>
      </c>
      <c r="BC46" s="1163"/>
      <c r="BD46" s="1177"/>
      <c r="BE46" s="1029"/>
      <c r="BF46" s="1029"/>
      <c r="BG46" s="1029"/>
      <c r="BH46" s="1029"/>
      <c r="BI46" s="1029"/>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c r="CF46" s="1029"/>
      <c r="CG46" s="1029"/>
      <c r="CH46" s="1029"/>
      <c r="CI46" s="1029"/>
      <c r="CJ46" s="1029"/>
      <c r="CK46" s="1029"/>
      <c r="CL46" s="1029"/>
      <c r="CM46" s="1029"/>
    </row>
    <row r="47" spans="1:91" ht="30">
      <c r="A47" s="762"/>
      <c r="B47" s="1080"/>
      <c r="C47" s="780"/>
      <c r="D47" s="780"/>
      <c r="E47" s="780"/>
      <c r="F47" s="780"/>
      <c r="G47" s="780"/>
      <c r="H47" s="780"/>
      <c r="I47" s="780"/>
      <c r="J47" s="780"/>
      <c r="K47" s="780"/>
      <c r="L47" s="780"/>
      <c r="M47" s="1081"/>
      <c r="N47" s="781"/>
      <c r="O47" s="1080"/>
      <c r="P47" s="780"/>
      <c r="Q47" s="780"/>
      <c r="R47" s="780"/>
      <c r="S47" s="780"/>
      <c r="T47" s="780"/>
      <c r="U47" s="780"/>
      <c r="V47" s="780"/>
      <c r="W47" s="780"/>
      <c r="X47" s="780"/>
      <c r="Y47" s="780"/>
      <c r="Z47" s="1081"/>
      <c r="AA47" s="781"/>
      <c r="AB47" s="1170"/>
      <c r="AC47" s="1170"/>
      <c r="AD47" s="1175"/>
      <c r="AE47" s="1018"/>
      <c r="AF47" s="1018"/>
      <c r="AG47" s="1018"/>
      <c r="AH47" s="1018"/>
      <c r="AI47" s="1018"/>
      <c r="AJ47" s="1018"/>
      <c r="AK47" s="1018"/>
      <c r="AL47" s="1018"/>
      <c r="AM47" s="1018"/>
      <c r="AN47" s="1018"/>
      <c r="AO47" s="1018"/>
      <c r="AP47" s="1018"/>
      <c r="AQ47" s="1018"/>
      <c r="AR47" s="1018"/>
      <c r="AS47" s="1018"/>
      <c r="AT47" s="1018"/>
      <c r="AU47" s="1018"/>
      <c r="AV47" s="1018"/>
      <c r="AW47" s="1018"/>
      <c r="AX47" s="1018"/>
      <c r="AY47" s="1018"/>
      <c r="AZ47" s="1018"/>
      <c r="BA47" s="1018"/>
      <c r="BC47" s="1163"/>
      <c r="BD47" s="1737" t="s">
        <v>5200</v>
      </c>
      <c r="BE47" s="1083" t="s">
        <v>47</v>
      </c>
      <c r="BF47" s="1178"/>
      <c r="BG47" s="1019"/>
      <c r="BH47" s="1083" t="s">
        <v>32</v>
      </c>
      <c r="BI47" s="1178"/>
      <c r="BJ47" s="1019"/>
      <c r="BK47" s="1083" t="s">
        <v>28</v>
      </c>
      <c r="BL47" s="1178"/>
      <c r="BM47" s="1019"/>
      <c r="BN47" s="1083" t="s">
        <v>29</v>
      </c>
      <c r="BO47" s="1178"/>
      <c r="BP47" s="1019"/>
      <c r="BQ47" s="1083" t="s">
        <v>35</v>
      </c>
      <c r="BR47" s="1178"/>
      <c r="BS47" s="1019"/>
      <c r="BT47" s="1083" t="s">
        <v>46</v>
      </c>
      <c r="BU47" s="1178"/>
      <c r="BV47" s="1019"/>
      <c r="BW47" s="1083" t="s">
        <v>31</v>
      </c>
      <c r="BX47" s="1178"/>
      <c r="BY47" s="1019"/>
      <c r="BZ47" s="1083" t="s">
        <v>5211</v>
      </c>
      <c r="CA47" s="1178"/>
      <c r="CB47" s="1019"/>
      <c r="CC47" s="1083" t="s">
        <v>6</v>
      </c>
      <c r="CD47" s="1178"/>
      <c r="CE47" s="1019"/>
      <c r="CF47" s="1083" t="s">
        <v>37</v>
      </c>
      <c r="CG47" s="1178"/>
      <c r="CH47" s="1019"/>
      <c r="CI47" s="1083" t="s">
        <v>5</v>
      </c>
      <c r="CJ47" s="1178"/>
      <c r="CK47" s="1019"/>
      <c r="CL47" s="1083" t="s">
        <v>5280</v>
      </c>
      <c r="CM47" s="1178"/>
    </row>
    <row r="48" spans="1:91" ht="30">
      <c r="AB48" s="19"/>
      <c r="AC48" s="19"/>
      <c r="AD48" s="1173" t="s">
        <v>5213</v>
      </c>
      <c r="AE48" s="1184" t="s">
        <v>5266</v>
      </c>
      <c r="AF48" s="1022">
        <v>0</v>
      </c>
      <c r="AG48" s="1184" t="s">
        <v>5267</v>
      </c>
      <c r="AH48" s="1022">
        <v>0</v>
      </c>
      <c r="AI48" s="1184" t="s">
        <v>5268</v>
      </c>
      <c r="AJ48" s="1022">
        <v>0</v>
      </c>
      <c r="AK48" s="1184" t="s">
        <v>5269</v>
      </c>
      <c r="AL48" s="1022">
        <v>0</v>
      </c>
      <c r="AM48" s="1184" t="s">
        <v>5270</v>
      </c>
      <c r="AN48" s="1022">
        <v>0</v>
      </c>
      <c r="AO48" s="1184" t="s">
        <v>5271</v>
      </c>
      <c r="AP48" s="1022">
        <v>0</v>
      </c>
      <c r="AQ48" s="1184" t="s">
        <v>5272</v>
      </c>
      <c r="AR48" s="1022">
        <v>0</v>
      </c>
      <c r="AS48" s="1184" t="s">
        <v>5273</v>
      </c>
      <c r="AT48" s="1022">
        <v>0</v>
      </c>
      <c r="AU48" s="1184" t="s">
        <v>5274</v>
      </c>
      <c r="AV48" s="1022">
        <v>0</v>
      </c>
      <c r="AW48" s="1184" t="s">
        <v>5275</v>
      </c>
      <c r="AX48" s="1022">
        <v>0</v>
      </c>
      <c r="AY48" s="1184" t="s">
        <v>5276</v>
      </c>
      <c r="AZ48" s="1022">
        <v>0</v>
      </c>
      <c r="BA48" s="1184" t="s">
        <v>5277</v>
      </c>
      <c r="BC48" s="1163"/>
      <c r="BD48" s="1737"/>
      <c r="BE48" s="1072" t="s">
        <v>45</v>
      </c>
      <c r="BF48" s="1073"/>
      <c r="BG48" s="1019"/>
      <c r="BH48" s="1072" t="s">
        <v>5248</v>
      </c>
      <c r="BI48" s="1073"/>
      <c r="BJ48" s="1019"/>
      <c r="BK48" s="1072" t="s">
        <v>5199</v>
      </c>
      <c r="BL48" s="1073"/>
      <c r="BM48" s="1019"/>
      <c r="BN48" s="1072" t="s">
        <v>5202</v>
      </c>
      <c r="BO48" s="1073"/>
      <c r="BP48" s="1019"/>
      <c r="BQ48" s="1072" t="s">
        <v>5203</v>
      </c>
      <c r="BR48" s="1073"/>
      <c r="BS48" s="1019"/>
      <c r="BT48" s="1072" t="s">
        <v>5206</v>
      </c>
      <c r="BU48" s="1073"/>
      <c r="BV48" s="1019"/>
      <c r="BW48" s="1072" t="s">
        <v>5209</v>
      </c>
      <c r="BX48" s="1073"/>
      <c r="BY48" s="1019"/>
      <c r="BZ48" s="1072" t="s">
        <v>5212</v>
      </c>
      <c r="CA48" s="1073"/>
      <c r="CB48" s="1019"/>
      <c r="CC48" s="1072" t="s">
        <v>5214</v>
      </c>
      <c r="CD48" s="1073"/>
      <c r="CE48" s="1019"/>
      <c r="CF48" s="1072" t="s">
        <v>5215</v>
      </c>
      <c r="CG48" s="1073"/>
      <c r="CH48" s="1019"/>
      <c r="CI48" s="1072" t="s">
        <v>5281</v>
      </c>
      <c r="CJ48" s="1073"/>
      <c r="CK48" s="1019"/>
      <c r="CL48" s="1072" t="s">
        <v>5253</v>
      </c>
      <c r="CM48" s="1073"/>
    </row>
    <row r="49" spans="1:91" ht="30">
      <c r="AB49" s="19"/>
      <c r="AC49" s="19"/>
      <c r="AD49" s="1175"/>
      <c r="BC49" s="1163"/>
      <c r="BD49" s="1177"/>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18"/>
      <c r="CE49" s="1018"/>
      <c r="CF49" s="1018"/>
      <c r="CG49" s="1018"/>
      <c r="CH49" s="1018"/>
      <c r="CI49" s="1018"/>
      <c r="CJ49" s="1018"/>
      <c r="CK49" s="1018"/>
      <c r="CL49" s="1018"/>
      <c r="CM49" s="1018"/>
    </row>
    <row r="50" spans="1:91" ht="30">
      <c r="B50" s="1065" t="s">
        <v>5315</v>
      </c>
      <c r="C50" s="745"/>
      <c r="D50" s="746" t="s">
        <v>5316</v>
      </c>
      <c r="E50" s="782" t="s">
        <v>5326</v>
      </c>
      <c r="F50" s="783"/>
      <c r="G50" s="783"/>
      <c r="H50" s="783"/>
      <c r="I50" s="783"/>
      <c r="J50" s="783"/>
      <c r="K50" s="783"/>
      <c r="L50" s="783"/>
      <c r="M50" s="784"/>
      <c r="O50" s="1065" t="s">
        <v>5315</v>
      </c>
      <c r="P50" s="745"/>
      <c r="Q50" s="746" t="s">
        <v>5316</v>
      </c>
      <c r="R50" s="785" t="s">
        <v>5327</v>
      </c>
      <c r="S50" s="786"/>
      <c r="T50" s="786"/>
      <c r="U50" s="786"/>
      <c r="V50" s="786"/>
      <c r="W50" s="786"/>
      <c r="X50" s="786"/>
      <c r="Y50" s="786"/>
      <c r="Z50" s="787"/>
      <c r="AB50" s="19"/>
      <c r="AC50" s="19"/>
      <c r="AD50" s="1195" t="s">
        <v>5216</v>
      </c>
      <c r="BC50" s="1163"/>
      <c r="BD50" s="1737" t="s">
        <v>5205</v>
      </c>
      <c r="BE50" s="1084" t="s">
        <v>47</v>
      </c>
      <c r="BF50" s="1181"/>
      <c r="BG50" s="1020"/>
      <c r="BH50" s="1084" t="s">
        <v>32</v>
      </c>
      <c r="BI50" s="1181"/>
      <c r="BJ50" s="1020"/>
      <c r="BK50" s="1084" t="s">
        <v>28</v>
      </c>
      <c r="BL50" s="1181"/>
      <c r="BM50" s="1020"/>
      <c r="BN50" s="1084" t="s">
        <v>29</v>
      </c>
      <c r="BO50" s="1181"/>
      <c r="BP50" s="1020"/>
      <c r="BQ50" s="1084" t="s">
        <v>35</v>
      </c>
      <c r="BR50" s="1181"/>
      <c r="BS50" s="1020"/>
      <c r="BT50" s="1084" t="s">
        <v>46</v>
      </c>
      <c r="BU50" s="1181"/>
      <c r="BV50" s="1020"/>
      <c r="BW50" s="1084" t="s">
        <v>31</v>
      </c>
      <c r="BX50" s="1181"/>
      <c r="BY50" s="1020"/>
      <c r="BZ50" s="1084" t="s">
        <v>5211</v>
      </c>
      <c r="CA50" s="1181"/>
      <c r="CB50" s="1020"/>
      <c r="CC50" s="1084" t="s">
        <v>6</v>
      </c>
      <c r="CD50" s="1181"/>
      <c r="CE50" s="1020"/>
      <c r="CF50" s="1084" t="s">
        <v>37</v>
      </c>
      <c r="CG50" s="1181"/>
      <c r="CH50" s="1020"/>
      <c r="CI50" s="1084" t="s">
        <v>5</v>
      </c>
      <c r="CJ50" s="1181"/>
      <c r="CK50" s="1020"/>
      <c r="CL50" s="1084" t="s">
        <v>5280</v>
      </c>
      <c r="CM50" s="1181"/>
    </row>
    <row r="51" spans="1:91" ht="46.5">
      <c r="B51" s="753" t="s">
        <v>5320</v>
      </c>
      <c r="C51" s="754" t="s">
        <v>5191</v>
      </c>
      <c r="D51" s="788" t="str">
        <f>B51</f>
        <v>Aa</v>
      </c>
      <c r="E51" s="789" t="s">
        <v>5319</v>
      </c>
      <c r="F51" s="789"/>
      <c r="G51" s="790"/>
      <c r="H51" s="790"/>
      <c r="I51" s="790"/>
      <c r="J51" s="790"/>
      <c r="K51" s="790"/>
      <c r="L51" s="790"/>
      <c r="M51" s="791"/>
      <c r="O51" s="753" t="s">
        <v>5320</v>
      </c>
      <c r="P51" s="754" t="s">
        <v>5191</v>
      </c>
      <c r="Q51" s="792" t="str">
        <f>O51</f>
        <v>Aa</v>
      </c>
      <c r="R51" s="789" t="s">
        <v>5319</v>
      </c>
      <c r="S51" s="789"/>
      <c r="T51" s="790"/>
      <c r="U51" s="790"/>
      <c r="V51" s="790"/>
      <c r="W51" s="790"/>
      <c r="X51" s="790"/>
      <c r="Y51" s="790"/>
      <c r="Z51" s="791"/>
      <c r="AB51" s="19"/>
      <c r="AC51" s="19"/>
      <c r="AD51" s="1173" t="s">
        <v>5157</v>
      </c>
      <c r="AE51" s="1186" t="s">
        <v>5282</v>
      </c>
      <c r="AF51" s="742"/>
      <c r="AG51" s="1186" t="s">
        <v>5283</v>
      </c>
      <c r="AH51" s="742"/>
      <c r="AI51" s="1186" t="s">
        <v>5284</v>
      </c>
      <c r="AJ51" s="742"/>
      <c r="AK51" s="1186" t="s">
        <v>5285</v>
      </c>
      <c r="AL51" s="742"/>
      <c r="AM51" s="1186" t="s">
        <v>5286</v>
      </c>
      <c r="AN51" s="742"/>
      <c r="AO51" s="1186" t="s">
        <v>5287</v>
      </c>
      <c r="AP51" s="742"/>
      <c r="AQ51" s="1186" t="s">
        <v>5288</v>
      </c>
      <c r="AR51" s="742"/>
      <c r="AS51" s="1186" t="s">
        <v>5289</v>
      </c>
      <c r="AT51" s="742"/>
      <c r="AU51" s="1186" t="s">
        <v>5290</v>
      </c>
      <c r="AV51" s="742"/>
      <c r="AW51" s="1186" t="s">
        <v>5291</v>
      </c>
      <c r="AX51" s="742"/>
      <c r="AY51" s="1186" t="s">
        <v>5292</v>
      </c>
      <c r="AZ51" s="742"/>
      <c r="BA51" s="1186" t="s">
        <v>5293</v>
      </c>
      <c r="BC51" s="1163"/>
      <c r="BD51" s="1737"/>
      <c r="BE51" s="1074" t="s">
        <v>45</v>
      </c>
      <c r="BF51" s="1075"/>
      <c r="BG51" s="1020"/>
      <c r="BH51" s="1074" t="s">
        <v>5248</v>
      </c>
      <c r="BI51" s="1075"/>
      <c r="BJ51" s="1020"/>
      <c r="BK51" s="1074" t="s">
        <v>5199</v>
      </c>
      <c r="BL51" s="1075"/>
      <c r="BM51" s="1020"/>
      <c r="BN51" s="1074" t="s">
        <v>5202</v>
      </c>
      <c r="BO51" s="1075"/>
      <c r="BP51" s="1020"/>
      <c r="BQ51" s="1074" t="s">
        <v>5203</v>
      </c>
      <c r="BR51" s="1075"/>
      <c r="BS51" s="1020"/>
      <c r="BT51" s="1074" t="s">
        <v>5206</v>
      </c>
      <c r="BU51" s="1075"/>
      <c r="BV51" s="1020"/>
      <c r="BW51" s="1074" t="s">
        <v>5209</v>
      </c>
      <c r="BX51" s="1075"/>
      <c r="BY51" s="1020"/>
      <c r="BZ51" s="1074" t="s">
        <v>5212</v>
      </c>
      <c r="CA51" s="1075"/>
      <c r="CB51" s="1020"/>
      <c r="CC51" s="1074" t="s">
        <v>5214</v>
      </c>
      <c r="CD51" s="1075"/>
      <c r="CE51" s="1020"/>
      <c r="CF51" s="1074" t="s">
        <v>5215</v>
      </c>
      <c r="CG51" s="1075"/>
      <c r="CH51" s="1020"/>
      <c r="CI51" s="1074" t="s">
        <v>5281</v>
      </c>
      <c r="CJ51" s="1075"/>
      <c r="CK51" s="1020"/>
      <c r="CL51" s="1074" t="s">
        <v>5253</v>
      </c>
      <c r="CM51" s="1075"/>
    </row>
    <row r="52" spans="1:91" ht="30">
      <c r="B52" s="763"/>
      <c r="M52" s="764"/>
      <c r="O52" s="763"/>
      <c r="Z52" s="764"/>
      <c r="AB52" s="19"/>
      <c r="AC52" s="19"/>
      <c r="AD52" s="1175"/>
      <c r="AE52" s="741"/>
      <c r="AF52" s="741"/>
      <c r="AG52" s="741"/>
      <c r="AH52" s="741"/>
      <c r="AI52" s="741"/>
      <c r="AJ52" s="741"/>
      <c r="AK52" s="741"/>
      <c r="AL52" s="741"/>
      <c r="AM52" s="741"/>
      <c r="AN52" s="741"/>
      <c r="AO52" s="741"/>
      <c r="AP52" s="741"/>
      <c r="AQ52" s="741"/>
      <c r="AR52" s="741"/>
      <c r="AS52" s="741"/>
      <c r="AT52" s="741"/>
      <c r="AU52" s="741"/>
      <c r="AV52" s="741"/>
      <c r="AW52" s="741"/>
      <c r="AX52" s="741"/>
      <c r="AY52" s="741"/>
      <c r="AZ52" s="741"/>
      <c r="BA52" s="741"/>
      <c r="BC52" s="1163"/>
      <c r="BD52" s="1175"/>
      <c r="BE52" s="1018"/>
      <c r="BF52" s="1018"/>
      <c r="BG52" s="1018"/>
      <c r="BH52" s="1018"/>
      <c r="BI52" s="1018"/>
      <c r="BJ52" s="1018"/>
      <c r="BK52" s="1018"/>
      <c r="BL52" s="1018"/>
      <c r="BM52" s="1018"/>
      <c r="BN52" s="1018"/>
      <c r="BO52" s="1018"/>
      <c r="BP52" s="1018"/>
      <c r="BQ52" s="1018"/>
      <c r="BR52" s="1018"/>
      <c r="BS52" s="1018"/>
      <c r="BT52" s="1018"/>
      <c r="BU52" s="1018"/>
      <c r="BV52" s="1018"/>
      <c r="BW52" s="1018"/>
      <c r="BX52" s="1018"/>
      <c r="BY52" s="1018"/>
      <c r="BZ52" s="1018"/>
      <c r="CA52" s="1018"/>
      <c r="CB52" s="1018"/>
      <c r="CC52" s="1018"/>
      <c r="CD52" s="1018"/>
      <c r="CE52" s="1018"/>
      <c r="CF52" s="1018"/>
      <c r="CG52" s="1018"/>
      <c r="CH52" s="1018"/>
      <c r="CI52" s="1018"/>
      <c r="CJ52" s="1018"/>
      <c r="CK52" s="1018"/>
      <c r="CL52" s="1018"/>
      <c r="CM52" s="1018"/>
    </row>
    <row r="53" spans="1:91" ht="30">
      <c r="B53" s="765" t="s">
        <v>5321</v>
      </c>
      <c r="C53" s="1740" t="s">
        <v>5322</v>
      </c>
      <c r="D53" s="1741"/>
      <c r="E53" s="766" t="s">
        <v>5323</v>
      </c>
      <c r="F53" s="1740" t="s">
        <v>5322</v>
      </c>
      <c r="G53" s="1741"/>
      <c r="H53" s="766" t="s">
        <v>5324</v>
      </c>
      <c r="I53" s="1740" t="s">
        <v>5322</v>
      </c>
      <c r="J53" s="1741"/>
      <c r="K53" s="766" t="s">
        <v>5325</v>
      </c>
      <c r="L53" s="1740" t="s">
        <v>5322</v>
      </c>
      <c r="M53" s="1742"/>
      <c r="O53" s="765" t="s">
        <v>5321</v>
      </c>
      <c r="P53" s="1743" t="s">
        <v>5322</v>
      </c>
      <c r="Q53" s="1744"/>
      <c r="R53" s="766" t="s">
        <v>5323</v>
      </c>
      <c r="S53" s="1743" t="s">
        <v>5322</v>
      </c>
      <c r="T53" s="1744"/>
      <c r="U53" s="766" t="s">
        <v>5324</v>
      </c>
      <c r="V53" s="1743" t="s">
        <v>5322</v>
      </c>
      <c r="W53" s="1744"/>
      <c r="X53" s="766" t="s">
        <v>5325</v>
      </c>
      <c r="Y53" s="1743" t="s">
        <v>5322</v>
      </c>
      <c r="Z53" s="1745"/>
      <c r="AB53" s="19"/>
      <c r="AC53" s="19"/>
      <c r="AD53" s="1173" t="s">
        <v>690</v>
      </c>
      <c r="AE53" s="1176" t="s">
        <v>5294</v>
      </c>
      <c r="AF53" s="1017"/>
      <c r="AG53" s="1176" t="s">
        <v>5295</v>
      </c>
      <c r="AH53" s="1017"/>
      <c r="AI53" s="1176" t="s">
        <v>5296</v>
      </c>
      <c r="AJ53" s="1017"/>
      <c r="AK53" s="1176" t="s">
        <v>5297</v>
      </c>
      <c r="AL53" s="1017"/>
      <c r="AM53" s="1176" t="s">
        <v>5298</v>
      </c>
      <c r="AN53" s="1017"/>
      <c r="AO53" s="1176" t="s">
        <v>5299</v>
      </c>
      <c r="AP53" s="1017"/>
      <c r="AQ53" s="1176" t="s">
        <v>5300</v>
      </c>
      <c r="AR53" s="1017"/>
      <c r="AS53" s="1176" t="s">
        <v>2167</v>
      </c>
      <c r="AT53" s="1017"/>
      <c r="AU53" s="1176" t="s">
        <v>2157</v>
      </c>
      <c r="AV53" s="1017"/>
      <c r="AW53" s="1176" t="s">
        <v>5301</v>
      </c>
      <c r="AX53" s="1017"/>
      <c r="AY53" s="1176" t="s">
        <v>5302</v>
      </c>
      <c r="AZ53" s="1017"/>
      <c r="BA53" s="1176" t="s">
        <v>2326</v>
      </c>
      <c r="BC53" s="1163"/>
      <c r="BD53" s="1737" t="s">
        <v>5210</v>
      </c>
      <c r="BE53" s="1085" t="s">
        <v>47</v>
      </c>
      <c r="BF53" s="1183"/>
      <c r="BG53" s="1021"/>
      <c r="BH53" s="1085" t="s">
        <v>32</v>
      </c>
      <c r="BI53" s="1183"/>
      <c r="BJ53" s="1021"/>
      <c r="BK53" s="1085" t="s">
        <v>28</v>
      </c>
      <c r="BL53" s="1183"/>
      <c r="BM53" s="1021"/>
      <c r="BN53" s="1085" t="s">
        <v>29</v>
      </c>
      <c r="BO53" s="1183"/>
      <c r="BP53" s="1021"/>
      <c r="BQ53" s="1085" t="s">
        <v>35</v>
      </c>
      <c r="BR53" s="1183"/>
      <c r="BS53" s="1021"/>
      <c r="BT53" s="1085" t="s">
        <v>46</v>
      </c>
      <c r="BU53" s="1183"/>
      <c r="BV53" s="1021"/>
      <c r="BW53" s="1085" t="s">
        <v>31</v>
      </c>
      <c r="BX53" s="1183"/>
      <c r="BY53" s="1021"/>
      <c r="BZ53" s="1085" t="s">
        <v>5211</v>
      </c>
      <c r="CA53" s="1183"/>
      <c r="CB53" s="1021"/>
      <c r="CC53" s="1085" t="s">
        <v>6</v>
      </c>
      <c r="CD53" s="1183"/>
      <c r="CE53" s="1021"/>
      <c r="CF53" s="1085" t="s">
        <v>37</v>
      </c>
      <c r="CG53" s="1183"/>
      <c r="CH53" s="1021"/>
      <c r="CI53" s="1085" t="s">
        <v>5</v>
      </c>
      <c r="CJ53" s="1183"/>
      <c r="CK53" s="1021"/>
      <c r="CL53" s="1085" t="s">
        <v>5280</v>
      </c>
      <c r="CM53" s="1183"/>
    </row>
    <row r="54" spans="1:91" ht="44.25">
      <c r="A54" s="762"/>
      <c r="B54" s="767" t="s">
        <v>25</v>
      </c>
      <c r="C54" s="768" t="s">
        <v>5191</v>
      </c>
      <c r="D54" s="793" t="s">
        <v>25</v>
      </c>
      <c r="E54" s="770" t="s">
        <v>5156</v>
      </c>
      <c r="F54" s="768" t="s">
        <v>5191</v>
      </c>
      <c r="G54" s="794" t="s">
        <v>5156</v>
      </c>
      <c r="H54" s="772">
        <v>1</v>
      </c>
      <c r="I54" s="768" t="s">
        <v>5191</v>
      </c>
      <c r="J54" s="794">
        <v>1</v>
      </c>
      <c r="K54" s="772">
        <v>27</v>
      </c>
      <c r="L54" s="768" t="s">
        <v>5191</v>
      </c>
      <c r="M54" s="795">
        <v>27</v>
      </c>
      <c r="N54" s="762"/>
      <c r="O54" s="767" t="s">
        <v>25</v>
      </c>
      <c r="P54" s="768" t="s">
        <v>5191</v>
      </c>
      <c r="Q54" s="796" t="s">
        <v>25</v>
      </c>
      <c r="R54" s="770" t="s">
        <v>5156</v>
      </c>
      <c r="S54" s="768" t="s">
        <v>5191</v>
      </c>
      <c r="T54" s="797" t="s">
        <v>5156</v>
      </c>
      <c r="U54" s="772">
        <v>1</v>
      </c>
      <c r="V54" s="768" t="s">
        <v>5191</v>
      </c>
      <c r="W54" s="796">
        <v>1</v>
      </c>
      <c r="X54" s="772">
        <v>27</v>
      </c>
      <c r="Y54" s="768" t="s">
        <v>5191</v>
      </c>
      <c r="Z54" s="798">
        <v>27</v>
      </c>
      <c r="AA54" s="762"/>
      <c r="AB54" s="1170"/>
      <c r="AC54" s="1170"/>
      <c r="AD54" s="1175"/>
      <c r="AE54" s="1018"/>
      <c r="AF54" s="1018"/>
      <c r="AG54" s="1018"/>
      <c r="AH54" s="1018"/>
      <c r="AI54" s="1018"/>
      <c r="AJ54" s="1018"/>
      <c r="AK54" s="1018"/>
      <c r="AL54" s="1018"/>
      <c r="AM54" s="1018"/>
      <c r="AN54" s="1018"/>
      <c r="AO54" s="1018"/>
      <c r="AP54" s="1018"/>
      <c r="AQ54" s="1018"/>
      <c r="AR54" s="1018"/>
      <c r="AS54" s="1018"/>
      <c r="AT54" s="1018"/>
      <c r="AU54" s="1018"/>
      <c r="AV54" s="1018"/>
      <c r="AW54" s="1018"/>
      <c r="AX54" s="1018"/>
      <c r="AY54" s="1018"/>
      <c r="AZ54" s="1018"/>
      <c r="BA54" s="1018"/>
      <c r="BC54" s="1163"/>
      <c r="BD54" s="1737"/>
      <c r="BE54" s="1076" t="s">
        <v>45</v>
      </c>
      <c r="BF54" s="1077"/>
      <c r="BG54" s="1021"/>
      <c r="BH54" s="1076" t="s">
        <v>5248</v>
      </c>
      <c r="BI54" s="1077"/>
      <c r="BJ54" s="1021"/>
      <c r="BK54" s="1076" t="s">
        <v>5199</v>
      </c>
      <c r="BL54" s="1077"/>
      <c r="BM54" s="1021"/>
      <c r="BN54" s="1076" t="s">
        <v>5202</v>
      </c>
      <c r="BO54" s="1077"/>
      <c r="BP54" s="1021"/>
      <c r="BQ54" s="1076" t="s">
        <v>5203</v>
      </c>
      <c r="BR54" s="1077"/>
      <c r="BS54" s="1021"/>
      <c r="BT54" s="1076" t="s">
        <v>5206</v>
      </c>
      <c r="BU54" s="1077"/>
      <c r="BV54" s="1021"/>
      <c r="BW54" s="1076" t="s">
        <v>5209</v>
      </c>
      <c r="BX54" s="1077"/>
      <c r="BY54" s="1021"/>
      <c r="BZ54" s="1076" t="s">
        <v>5212</v>
      </c>
      <c r="CA54" s="1077"/>
      <c r="CB54" s="1021"/>
      <c r="CC54" s="1076" t="s">
        <v>5214</v>
      </c>
      <c r="CD54" s="1077"/>
      <c r="CE54" s="1021"/>
      <c r="CF54" s="1076" t="s">
        <v>5215</v>
      </c>
      <c r="CG54" s="1077"/>
      <c r="CH54" s="1021"/>
      <c r="CI54" s="1076" t="s">
        <v>5281</v>
      </c>
      <c r="CJ54" s="1077"/>
      <c r="CK54" s="1021"/>
      <c r="CL54" s="1076" t="s">
        <v>5253</v>
      </c>
      <c r="CM54" s="1077"/>
    </row>
    <row r="55" spans="1:91" ht="44.25">
      <c r="A55" s="762"/>
      <c r="B55" s="767" t="s">
        <v>27</v>
      </c>
      <c r="C55" s="768" t="s">
        <v>5191</v>
      </c>
      <c r="D55" s="793" t="s">
        <v>27</v>
      </c>
      <c r="E55" s="770" t="s">
        <v>5174</v>
      </c>
      <c r="F55" s="768" t="s">
        <v>5191</v>
      </c>
      <c r="G55" s="794" t="s">
        <v>5174</v>
      </c>
      <c r="H55" s="772">
        <v>2</v>
      </c>
      <c r="I55" s="768" t="s">
        <v>5191</v>
      </c>
      <c r="J55" s="794">
        <v>2</v>
      </c>
      <c r="K55" s="772">
        <v>28</v>
      </c>
      <c r="L55" s="768" t="s">
        <v>5191</v>
      </c>
      <c r="M55" s="795">
        <v>28</v>
      </c>
      <c r="N55" s="762"/>
      <c r="O55" s="767" t="s">
        <v>27</v>
      </c>
      <c r="P55" s="768" t="s">
        <v>5191</v>
      </c>
      <c r="Q55" s="796" t="s">
        <v>27</v>
      </c>
      <c r="R55" s="770" t="s">
        <v>5174</v>
      </c>
      <c r="S55" s="768" t="s">
        <v>5191</v>
      </c>
      <c r="T55" s="797" t="s">
        <v>5174</v>
      </c>
      <c r="U55" s="772">
        <v>2</v>
      </c>
      <c r="V55" s="768" t="s">
        <v>5191</v>
      </c>
      <c r="W55" s="796">
        <v>2</v>
      </c>
      <c r="X55" s="772">
        <v>28</v>
      </c>
      <c r="Y55" s="768" t="s">
        <v>5191</v>
      </c>
      <c r="Z55" s="798">
        <v>28</v>
      </c>
      <c r="AA55" s="762"/>
      <c r="AB55" s="1170"/>
      <c r="AC55" s="1170"/>
      <c r="AD55" s="1173" t="s">
        <v>5200</v>
      </c>
      <c r="AE55" s="1179" t="s">
        <v>5294</v>
      </c>
      <c r="AF55" s="1019">
        <v>0</v>
      </c>
      <c r="AG55" s="1179" t="s">
        <v>5295</v>
      </c>
      <c r="AH55" s="1019">
        <v>0</v>
      </c>
      <c r="AI55" s="1179" t="s">
        <v>5296</v>
      </c>
      <c r="AJ55" s="1019">
        <v>0</v>
      </c>
      <c r="AK55" s="1179" t="s">
        <v>5297</v>
      </c>
      <c r="AL55" s="1019">
        <v>0</v>
      </c>
      <c r="AM55" s="1179" t="s">
        <v>5298</v>
      </c>
      <c r="AN55" s="1019">
        <v>0</v>
      </c>
      <c r="AO55" s="1179" t="s">
        <v>5299</v>
      </c>
      <c r="AP55" s="1019">
        <v>0</v>
      </c>
      <c r="AQ55" s="1179" t="s">
        <v>5300</v>
      </c>
      <c r="AR55" s="1019">
        <v>0</v>
      </c>
      <c r="AS55" s="1196" t="s">
        <v>2167</v>
      </c>
      <c r="AT55" s="1019">
        <v>0</v>
      </c>
      <c r="AU55" s="1179" t="s">
        <v>2157</v>
      </c>
      <c r="AV55" s="1019">
        <v>0</v>
      </c>
      <c r="AW55" s="1179" t="s">
        <v>5301</v>
      </c>
      <c r="AX55" s="1019">
        <v>0</v>
      </c>
      <c r="AY55" s="1179" t="s">
        <v>5302</v>
      </c>
      <c r="AZ55" s="1019">
        <v>0</v>
      </c>
      <c r="BA55" s="1179" t="s">
        <v>2326</v>
      </c>
      <c r="BC55" s="1163"/>
      <c r="BD55" s="1175"/>
      <c r="BE55" s="1018"/>
      <c r="BF55" s="1018"/>
      <c r="BG55" s="1018"/>
      <c r="BH55" s="1018"/>
      <c r="BI55" s="1018"/>
      <c r="BJ55" s="1018"/>
      <c r="BK55" s="1018"/>
      <c r="BL55" s="1018"/>
      <c r="BM55" s="1018"/>
      <c r="BN55" s="1018"/>
      <c r="BO55" s="1018"/>
      <c r="BP55" s="1018"/>
      <c r="BQ55" s="1018"/>
      <c r="BR55" s="1018"/>
      <c r="BS55" s="1018"/>
      <c r="BT55" s="1018"/>
      <c r="BU55" s="1018"/>
      <c r="BV55" s="1018"/>
      <c r="BW55" s="1018"/>
      <c r="BX55" s="1018"/>
      <c r="BY55" s="1018"/>
      <c r="BZ55" s="1018"/>
      <c r="CA55" s="1018"/>
      <c r="CB55" s="1018"/>
      <c r="CC55" s="1018"/>
      <c r="CD55" s="1018"/>
      <c r="CE55" s="1018"/>
      <c r="CF55" s="1018"/>
      <c r="CG55" s="1018"/>
      <c r="CH55" s="1018"/>
      <c r="CI55" s="1018"/>
      <c r="CJ55" s="1018"/>
      <c r="CK55" s="1018"/>
      <c r="CL55" s="1018"/>
      <c r="CM55" s="1018"/>
    </row>
    <row r="56" spans="1:91" ht="44.25">
      <c r="A56" s="762"/>
      <c r="B56" s="767" t="s">
        <v>26</v>
      </c>
      <c r="C56" s="768" t="s">
        <v>5191</v>
      </c>
      <c r="D56" s="793" t="s">
        <v>26</v>
      </c>
      <c r="E56" s="770" t="s">
        <v>5193</v>
      </c>
      <c r="F56" s="768" t="s">
        <v>5191</v>
      </c>
      <c r="G56" s="794" t="s">
        <v>5193</v>
      </c>
      <c r="H56" s="772">
        <v>3</v>
      </c>
      <c r="I56" s="768" t="s">
        <v>5191</v>
      </c>
      <c r="J56" s="794">
        <v>3</v>
      </c>
      <c r="K56" s="772">
        <v>29</v>
      </c>
      <c r="L56" s="768" t="s">
        <v>5191</v>
      </c>
      <c r="M56" s="795">
        <v>29</v>
      </c>
      <c r="N56" s="762"/>
      <c r="O56" s="767" t="s">
        <v>26</v>
      </c>
      <c r="P56" s="768" t="s">
        <v>5191</v>
      </c>
      <c r="Q56" s="796" t="s">
        <v>26</v>
      </c>
      <c r="R56" s="770" t="s">
        <v>5193</v>
      </c>
      <c r="S56" s="768" t="s">
        <v>5191</v>
      </c>
      <c r="T56" s="797" t="s">
        <v>5193</v>
      </c>
      <c r="U56" s="772">
        <v>3</v>
      </c>
      <c r="V56" s="768" t="s">
        <v>5191</v>
      </c>
      <c r="W56" s="796">
        <v>3</v>
      </c>
      <c r="X56" s="772">
        <v>29</v>
      </c>
      <c r="Y56" s="768" t="s">
        <v>5191</v>
      </c>
      <c r="Z56" s="798">
        <v>29</v>
      </c>
      <c r="AA56" s="762"/>
      <c r="AB56" s="1170"/>
      <c r="AC56" s="1170"/>
      <c r="AD56" s="1175"/>
      <c r="AE56" s="1018"/>
      <c r="AF56" s="1018"/>
      <c r="AG56" s="1018"/>
      <c r="AH56" s="1018"/>
      <c r="AI56" s="1018"/>
      <c r="AJ56" s="1018"/>
      <c r="AK56" s="1018"/>
      <c r="AL56" s="1018"/>
      <c r="AM56" s="1018"/>
      <c r="AN56" s="1018"/>
      <c r="AO56" s="1018"/>
      <c r="AP56" s="1018"/>
      <c r="AQ56" s="1018"/>
      <c r="AR56" s="1018"/>
      <c r="AS56" s="1198"/>
      <c r="AT56" s="1018"/>
      <c r="AU56" s="1018"/>
      <c r="AV56" s="1018"/>
      <c r="AW56" s="1018"/>
      <c r="AX56" s="1018"/>
      <c r="AY56" s="1018"/>
      <c r="AZ56" s="1018"/>
      <c r="BA56" s="1018"/>
      <c r="BC56" s="1163"/>
      <c r="BD56" s="1737" t="s">
        <v>5213</v>
      </c>
      <c r="BE56" s="1082" t="s">
        <v>47</v>
      </c>
      <c r="BF56" s="1185"/>
      <c r="BG56" s="1022"/>
      <c r="BH56" s="1082" t="s">
        <v>32</v>
      </c>
      <c r="BI56" s="1185"/>
      <c r="BJ56" s="1022"/>
      <c r="BK56" s="1082" t="s">
        <v>28</v>
      </c>
      <c r="BL56" s="1185"/>
      <c r="BM56" s="1022"/>
      <c r="BN56" s="1082" t="s">
        <v>29</v>
      </c>
      <c r="BO56" s="1185"/>
      <c r="BP56" s="1022"/>
      <c r="BQ56" s="1082" t="s">
        <v>35</v>
      </c>
      <c r="BR56" s="1185"/>
      <c r="BS56" s="1022"/>
      <c r="BT56" s="1082" t="s">
        <v>46</v>
      </c>
      <c r="BU56" s="1185"/>
      <c r="BV56" s="1022"/>
      <c r="BW56" s="1082" t="s">
        <v>31</v>
      </c>
      <c r="BX56" s="1185"/>
      <c r="BY56" s="1022"/>
      <c r="BZ56" s="1082" t="s">
        <v>5211</v>
      </c>
      <c r="CA56" s="1185"/>
      <c r="CB56" s="1022"/>
      <c r="CC56" s="1082" t="s">
        <v>6</v>
      </c>
      <c r="CD56" s="1185"/>
      <c r="CE56" s="1022"/>
      <c r="CF56" s="1082" t="s">
        <v>37</v>
      </c>
      <c r="CG56" s="1185"/>
      <c r="CH56" s="1022"/>
      <c r="CI56" s="1082" t="s">
        <v>5</v>
      </c>
      <c r="CJ56" s="1185"/>
      <c r="CK56" s="1022"/>
      <c r="CL56" s="1082" t="s">
        <v>5280</v>
      </c>
      <c r="CM56" s="1185"/>
    </row>
    <row r="57" spans="1:91" ht="44.25">
      <c r="A57" s="762"/>
      <c r="B57" s="767" t="s">
        <v>28</v>
      </c>
      <c r="C57" s="768" t="s">
        <v>5191</v>
      </c>
      <c r="D57" s="793" t="s">
        <v>28</v>
      </c>
      <c r="E57" s="770" t="s">
        <v>5199</v>
      </c>
      <c r="F57" s="768" t="s">
        <v>5191</v>
      </c>
      <c r="G57" s="794" t="s">
        <v>5199</v>
      </c>
      <c r="H57" s="772">
        <v>4</v>
      </c>
      <c r="I57" s="768" t="s">
        <v>5191</v>
      </c>
      <c r="J57" s="794">
        <v>4</v>
      </c>
      <c r="K57" s="772">
        <v>30</v>
      </c>
      <c r="L57" s="768" t="s">
        <v>5191</v>
      </c>
      <c r="M57" s="795">
        <v>30</v>
      </c>
      <c r="N57" s="762"/>
      <c r="O57" s="767" t="s">
        <v>28</v>
      </c>
      <c r="P57" s="768" t="s">
        <v>5191</v>
      </c>
      <c r="Q57" s="796" t="s">
        <v>28</v>
      </c>
      <c r="R57" s="770" t="s">
        <v>5199</v>
      </c>
      <c r="S57" s="768" t="s">
        <v>5191</v>
      </c>
      <c r="T57" s="797" t="s">
        <v>5199</v>
      </c>
      <c r="U57" s="772">
        <v>4</v>
      </c>
      <c r="V57" s="768" t="s">
        <v>5191</v>
      </c>
      <c r="W57" s="796">
        <v>4</v>
      </c>
      <c r="X57" s="772">
        <v>30</v>
      </c>
      <c r="Y57" s="768" t="s">
        <v>5191</v>
      </c>
      <c r="Z57" s="798">
        <v>30</v>
      </c>
      <c r="AA57" s="762"/>
      <c r="AB57" s="1170"/>
      <c r="AC57" s="1170"/>
      <c r="AD57" s="1173" t="s">
        <v>5204</v>
      </c>
      <c r="AE57" s="1180" t="s">
        <v>5294</v>
      </c>
      <c r="AF57" s="1020">
        <v>0</v>
      </c>
      <c r="AG57" s="1180" t="s">
        <v>5295</v>
      </c>
      <c r="AH57" s="1020">
        <v>0</v>
      </c>
      <c r="AI57" s="1180" t="s">
        <v>5296</v>
      </c>
      <c r="AJ57" s="1020">
        <v>0</v>
      </c>
      <c r="AK57" s="1180" t="s">
        <v>5297</v>
      </c>
      <c r="AL57" s="1020">
        <v>0</v>
      </c>
      <c r="AM57" s="1180" t="s">
        <v>5298</v>
      </c>
      <c r="AN57" s="1020">
        <v>0</v>
      </c>
      <c r="AO57" s="1180" t="s">
        <v>5299</v>
      </c>
      <c r="AP57" s="1020">
        <v>0</v>
      </c>
      <c r="AQ57" s="1180" t="s">
        <v>5300</v>
      </c>
      <c r="AR57" s="1020">
        <v>0</v>
      </c>
      <c r="AS57" s="1180" t="s">
        <v>2167</v>
      </c>
      <c r="AT57" s="1020">
        <v>0</v>
      </c>
      <c r="AU57" s="1180" t="s">
        <v>2157</v>
      </c>
      <c r="AV57" s="1020">
        <v>0</v>
      </c>
      <c r="AW57" s="1180" t="s">
        <v>5301</v>
      </c>
      <c r="AX57" s="1020">
        <v>0</v>
      </c>
      <c r="AY57" s="1180" t="s">
        <v>5302</v>
      </c>
      <c r="AZ57" s="1020">
        <v>0</v>
      </c>
      <c r="BA57" s="1180" t="s">
        <v>2326</v>
      </c>
      <c r="BC57" s="1163"/>
      <c r="BD57" s="1737"/>
      <c r="BE57" s="1078" t="s">
        <v>45</v>
      </c>
      <c r="BF57" s="1079"/>
      <c r="BG57" s="1022"/>
      <c r="BH57" s="1078" t="s">
        <v>5248</v>
      </c>
      <c r="BI57" s="1079"/>
      <c r="BJ57" s="1022"/>
      <c r="BK57" s="1078" t="s">
        <v>5199</v>
      </c>
      <c r="BL57" s="1079"/>
      <c r="BM57" s="1022"/>
      <c r="BN57" s="1078" t="s">
        <v>5202</v>
      </c>
      <c r="BO57" s="1079"/>
      <c r="BP57" s="1022"/>
      <c r="BQ57" s="1078" t="s">
        <v>5203</v>
      </c>
      <c r="BR57" s="1079"/>
      <c r="BS57" s="1022"/>
      <c r="BT57" s="1078" t="s">
        <v>5206</v>
      </c>
      <c r="BU57" s="1079"/>
      <c r="BV57" s="1022"/>
      <c r="BW57" s="1078" t="s">
        <v>5209</v>
      </c>
      <c r="BX57" s="1079"/>
      <c r="BY57" s="1022"/>
      <c r="BZ57" s="1078" t="s">
        <v>5212</v>
      </c>
      <c r="CA57" s="1079"/>
      <c r="CB57" s="1022"/>
      <c r="CC57" s="1078" t="s">
        <v>5214</v>
      </c>
      <c r="CD57" s="1079"/>
      <c r="CE57" s="1022"/>
      <c r="CF57" s="1078" t="s">
        <v>5215</v>
      </c>
      <c r="CG57" s="1079"/>
      <c r="CH57" s="1022"/>
      <c r="CI57" s="1078" t="s">
        <v>5281</v>
      </c>
      <c r="CJ57" s="1079"/>
      <c r="CK57" s="1022"/>
      <c r="CL57" s="1078" t="s">
        <v>5253</v>
      </c>
      <c r="CM57" s="1079"/>
    </row>
    <row r="58" spans="1:91" ht="44.25">
      <c r="A58" s="762"/>
      <c r="B58" s="767" t="s">
        <v>43</v>
      </c>
      <c r="C58" s="768" t="s">
        <v>5191</v>
      </c>
      <c r="D58" s="793" t="s">
        <v>43</v>
      </c>
      <c r="E58" s="770" t="s">
        <v>5201</v>
      </c>
      <c r="F58" s="768" t="s">
        <v>5191</v>
      </c>
      <c r="G58" s="794" t="s">
        <v>5201</v>
      </c>
      <c r="H58" s="772">
        <v>5</v>
      </c>
      <c r="I58" s="768" t="s">
        <v>5191</v>
      </c>
      <c r="J58" s="794">
        <v>5</v>
      </c>
      <c r="K58" s="772">
        <v>31</v>
      </c>
      <c r="L58" s="768" t="s">
        <v>5191</v>
      </c>
      <c r="M58" s="795">
        <v>31</v>
      </c>
      <c r="N58" s="762"/>
      <c r="O58" s="767" t="s">
        <v>43</v>
      </c>
      <c r="P58" s="768" t="s">
        <v>5191</v>
      </c>
      <c r="Q58" s="796" t="s">
        <v>43</v>
      </c>
      <c r="R58" s="770" t="s">
        <v>5201</v>
      </c>
      <c r="S58" s="768" t="s">
        <v>5191</v>
      </c>
      <c r="T58" s="797" t="s">
        <v>5201</v>
      </c>
      <c r="U58" s="772">
        <v>5</v>
      </c>
      <c r="V58" s="768" t="s">
        <v>5191</v>
      </c>
      <c r="W58" s="796">
        <v>5</v>
      </c>
      <c r="X58" s="772">
        <v>31</v>
      </c>
      <c r="Y58" s="768" t="s">
        <v>5191</v>
      </c>
      <c r="Z58" s="798">
        <v>31</v>
      </c>
      <c r="AA58" s="762"/>
      <c r="AB58" s="1170"/>
      <c r="AC58" s="1170"/>
      <c r="AD58" s="1175"/>
      <c r="AE58" s="1018"/>
      <c r="AF58" s="1018"/>
      <c r="AG58" s="1018"/>
      <c r="AH58" s="1018"/>
      <c r="AI58" s="1018"/>
      <c r="AJ58" s="1018"/>
      <c r="AK58" s="1018"/>
      <c r="AL58" s="1018"/>
      <c r="AM58" s="1018"/>
      <c r="AN58" s="1018"/>
      <c r="AO58" s="1018"/>
      <c r="AP58" s="1018"/>
      <c r="AQ58" s="1018"/>
      <c r="AR58" s="1018"/>
      <c r="AS58" s="1018"/>
      <c r="AT58" s="1018"/>
      <c r="AU58" s="1018"/>
      <c r="AV58" s="1018"/>
      <c r="AW58" s="1018"/>
      <c r="AX58" s="1018"/>
      <c r="AY58" s="1018"/>
      <c r="AZ58" s="1018"/>
      <c r="BA58" s="1018"/>
      <c r="BC58" s="1163"/>
      <c r="BD58" s="1175"/>
      <c r="BE58" s="1197"/>
      <c r="BF58" s="1197"/>
      <c r="BG58" s="1197"/>
      <c r="BH58" s="1197"/>
      <c r="BI58" s="1197"/>
      <c r="BJ58" s="1197"/>
      <c r="BK58" s="1197"/>
      <c r="BL58" s="1197"/>
      <c r="BM58" s="1197"/>
      <c r="BN58" s="1197"/>
      <c r="BO58" s="1197"/>
      <c r="BP58" s="1197"/>
      <c r="BQ58" s="1197"/>
      <c r="BR58" s="1197"/>
      <c r="BS58" s="1197"/>
      <c r="BT58" s="1197"/>
      <c r="BU58" s="1197"/>
      <c r="BV58" s="1197"/>
      <c r="BW58" s="1197"/>
      <c r="BX58" s="1197"/>
      <c r="BY58" s="1197"/>
      <c r="BZ58" s="1197"/>
      <c r="CA58" s="1197"/>
      <c r="CB58" s="1197"/>
      <c r="CC58" s="1197"/>
      <c r="CD58" s="1197"/>
      <c r="CE58" s="1197"/>
      <c r="CF58" s="1197"/>
      <c r="CG58" s="1197"/>
      <c r="CH58" s="1197"/>
      <c r="CI58" s="1197"/>
      <c r="CJ58" s="1197"/>
      <c r="CK58" s="1197"/>
      <c r="CL58" s="1197"/>
      <c r="CM58" s="1197"/>
    </row>
    <row r="59" spans="1:91" ht="44.25">
      <c r="A59" s="762"/>
      <c r="B59" s="767" t="s">
        <v>29</v>
      </c>
      <c r="C59" s="768" t="s">
        <v>5191</v>
      </c>
      <c r="D59" s="793" t="s">
        <v>29</v>
      </c>
      <c r="E59" s="770" t="s">
        <v>5202</v>
      </c>
      <c r="F59" s="768" t="s">
        <v>5191</v>
      </c>
      <c r="G59" s="794" t="s">
        <v>5202</v>
      </c>
      <c r="H59" s="772">
        <v>6</v>
      </c>
      <c r="I59" s="768" t="s">
        <v>5191</v>
      </c>
      <c r="J59" s="794">
        <v>6</v>
      </c>
      <c r="K59" s="772">
        <v>32</v>
      </c>
      <c r="L59" s="768" t="s">
        <v>5191</v>
      </c>
      <c r="M59" s="795">
        <v>32</v>
      </c>
      <c r="N59" s="762"/>
      <c r="O59" s="767" t="s">
        <v>29</v>
      </c>
      <c r="P59" s="768" t="s">
        <v>5191</v>
      </c>
      <c r="Q59" s="796" t="s">
        <v>29</v>
      </c>
      <c r="R59" s="770" t="s">
        <v>5202</v>
      </c>
      <c r="S59" s="768" t="s">
        <v>5191</v>
      </c>
      <c r="T59" s="797" t="s">
        <v>5202</v>
      </c>
      <c r="U59" s="772">
        <v>6</v>
      </c>
      <c r="V59" s="768" t="s">
        <v>5191</v>
      </c>
      <c r="W59" s="796">
        <v>6</v>
      </c>
      <c r="X59" s="772">
        <v>32</v>
      </c>
      <c r="Y59" s="768" t="s">
        <v>5191</v>
      </c>
      <c r="Z59" s="798">
        <v>32</v>
      </c>
      <c r="AA59" s="762"/>
      <c r="AB59" s="1170"/>
      <c r="AC59" s="1170"/>
      <c r="AD59" s="1173" t="s">
        <v>5208</v>
      </c>
      <c r="AE59" s="1182" t="s">
        <v>5294</v>
      </c>
      <c r="AF59" s="1021">
        <v>0</v>
      </c>
      <c r="AG59" s="1182" t="s">
        <v>5295</v>
      </c>
      <c r="AH59" s="1021">
        <v>0</v>
      </c>
      <c r="AI59" s="1182" t="s">
        <v>5296</v>
      </c>
      <c r="AJ59" s="1021">
        <v>0</v>
      </c>
      <c r="AK59" s="1182" t="s">
        <v>5297</v>
      </c>
      <c r="AL59" s="1021">
        <v>0</v>
      </c>
      <c r="AM59" s="1182" t="s">
        <v>5298</v>
      </c>
      <c r="AN59" s="1021">
        <v>0</v>
      </c>
      <c r="AO59" s="1182" t="s">
        <v>5299</v>
      </c>
      <c r="AP59" s="1021">
        <v>0</v>
      </c>
      <c r="AQ59" s="1182" t="s">
        <v>5300</v>
      </c>
      <c r="AR59" s="1021">
        <v>0</v>
      </c>
      <c r="AS59" s="1182" t="s">
        <v>2167</v>
      </c>
      <c r="AT59" s="1021">
        <v>0</v>
      </c>
      <c r="AU59" s="1182" t="s">
        <v>2157</v>
      </c>
      <c r="AV59" s="1021">
        <v>0</v>
      </c>
      <c r="AW59" s="1182" t="s">
        <v>5301</v>
      </c>
      <c r="AX59" s="1021">
        <v>0</v>
      </c>
      <c r="AY59" s="1182" t="s">
        <v>5302</v>
      </c>
      <c r="AZ59" s="1021">
        <v>0</v>
      </c>
      <c r="BA59" s="1182" t="s">
        <v>2326</v>
      </c>
      <c r="BC59" s="1163"/>
      <c r="BD59" s="1175"/>
      <c r="BE59" s="1172" t="s">
        <v>5303</v>
      </c>
      <c r="BF59" s="1197"/>
      <c r="BG59" s="1197"/>
      <c r="BH59" s="1197"/>
      <c r="BI59" s="1197"/>
      <c r="BJ59" s="1197"/>
      <c r="BK59" s="1197"/>
      <c r="BL59" s="1197"/>
      <c r="BM59" s="1197"/>
      <c r="BN59" s="1197"/>
      <c r="BO59" s="1197"/>
      <c r="BP59" s="1197"/>
      <c r="BQ59" s="1197"/>
      <c r="BR59" s="1197"/>
      <c r="BS59" s="1197"/>
      <c r="BT59" s="1197"/>
      <c r="BU59" s="1197"/>
      <c r="BV59" s="1197"/>
      <c r="BW59" s="1197"/>
      <c r="BX59" s="1197"/>
      <c r="BY59" s="1197"/>
      <c r="BZ59" s="1197"/>
      <c r="CA59" s="1197"/>
      <c r="CB59" s="1197"/>
      <c r="CC59" s="1197"/>
      <c r="CD59" s="1197"/>
      <c r="CE59" s="1197"/>
      <c r="CF59" s="1197"/>
      <c r="CG59" s="1197"/>
      <c r="CH59" s="1197"/>
      <c r="CI59" s="1197"/>
      <c r="CJ59" s="1197"/>
      <c r="CK59" s="1197"/>
      <c r="CL59" s="1197"/>
      <c r="CM59" s="1197"/>
    </row>
    <row r="60" spans="1:91" ht="44.25">
      <c r="A60" s="762"/>
      <c r="B60" s="767" t="s">
        <v>35</v>
      </c>
      <c r="C60" s="768" t="s">
        <v>5191</v>
      </c>
      <c r="D60" s="793" t="s">
        <v>35</v>
      </c>
      <c r="E60" s="770" t="s">
        <v>5203</v>
      </c>
      <c r="F60" s="768" t="s">
        <v>5191</v>
      </c>
      <c r="G60" s="794" t="s">
        <v>5203</v>
      </c>
      <c r="H60" s="772">
        <v>7</v>
      </c>
      <c r="I60" s="768" t="s">
        <v>5191</v>
      </c>
      <c r="J60" s="794">
        <v>7</v>
      </c>
      <c r="K60" s="772">
        <v>33</v>
      </c>
      <c r="L60" s="768" t="s">
        <v>5191</v>
      </c>
      <c r="M60" s="795">
        <v>33</v>
      </c>
      <c r="N60" s="762"/>
      <c r="O60" s="767" t="s">
        <v>35</v>
      </c>
      <c r="P60" s="768" t="s">
        <v>5191</v>
      </c>
      <c r="Q60" s="796" t="s">
        <v>35</v>
      </c>
      <c r="R60" s="770" t="s">
        <v>5203</v>
      </c>
      <c r="S60" s="768" t="s">
        <v>5191</v>
      </c>
      <c r="T60" s="797" t="s">
        <v>5203</v>
      </c>
      <c r="U60" s="772">
        <v>7</v>
      </c>
      <c r="V60" s="768" t="s">
        <v>5191</v>
      </c>
      <c r="W60" s="796">
        <v>7</v>
      </c>
      <c r="X60" s="772">
        <v>33</v>
      </c>
      <c r="Y60" s="768" t="s">
        <v>5191</v>
      </c>
      <c r="Z60" s="798">
        <v>33</v>
      </c>
      <c r="AA60" s="762"/>
      <c r="AB60" s="1170"/>
      <c r="AC60" s="1170"/>
      <c r="AD60" s="1175"/>
      <c r="AE60" s="1018"/>
      <c r="AF60" s="1018"/>
      <c r="AG60" s="1018"/>
      <c r="AH60" s="1018"/>
      <c r="AI60" s="1018"/>
      <c r="AJ60" s="1018"/>
      <c r="AK60" s="1018"/>
      <c r="AL60" s="1018"/>
      <c r="AM60" s="1018"/>
      <c r="AN60" s="1018"/>
      <c r="AO60" s="1018"/>
      <c r="AP60" s="1018"/>
      <c r="AQ60" s="1018"/>
      <c r="AR60" s="1018"/>
      <c r="AS60" s="1018"/>
      <c r="AT60" s="1018"/>
      <c r="AU60" s="1018"/>
      <c r="AV60" s="1018"/>
      <c r="AW60" s="1018"/>
      <c r="AX60" s="1018"/>
      <c r="AY60" s="1018"/>
      <c r="AZ60" s="1018"/>
      <c r="BA60" s="1018"/>
      <c r="BC60" s="1163"/>
      <c r="BD60" s="1739" t="s">
        <v>5170</v>
      </c>
      <c r="BE60" s="1066" t="s">
        <v>5304</v>
      </c>
      <c r="BF60" s="1067"/>
      <c r="BG60" s="1018"/>
      <c r="BH60" s="1066" t="s">
        <v>5250</v>
      </c>
      <c r="BI60" s="1067"/>
      <c r="BJ60" s="1018"/>
      <c r="BK60" s="1066" t="s">
        <v>746</v>
      </c>
      <c r="BL60" s="1067"/>
      <c r="BM60" s="1018"/>
      <c r="BN60" s="1066" t="s">
        <v>26</v>
      </c>
      <c r="BO60" s="1067"/>
      <c r="BP60" s="1018"/>
      <c r="BQ60" s="1066" t="s">
        <v>42</v>
      </c>
      <c r="BR60" s="1067"/>
      <c r="BS60" s="1018"/>
      <c r="BT60" s="1066" t="s">
        <v>27</v>
      </c>
      <c r="BU60" s="1067"/>
      <c r="BV60" s="1018"/>
      <c r="BW60" s="1066" t="s">
        <v>38</v>
      </c>
      <c r="BX60" s="1067"/>
      <c r="BY60" s="1018"/>
      <c r="BZ60" s="1066" t="s">
        <v>768</v>
      </c>
      <c r="CA60" s="1067"/>
      <c r="CB60" s="1018"/>
      <c r="CC60" s="1066" t="s">
        <v>2</v>
      </c>
      <c r="CD60" s="1067"/>
      <c r="CE60" s="1018"/>
      <c r="CF60" s="1066" t="s">
        <v>819</v>
      </c>
      <c r="CG60" s="1067"/>
      <c r="CH60" s="1018"/>
      <c r="CI60" s="1066" t="s">
        <v>5279</v>
      </c>
      <c r="CJ60" s="1067"/>
      <c r="CK60" s="1197"/>
      <c r="CL60" s="1197"/>
      <c r="CM60" s="1197"/>
    </row>
    <row r="61" spans="1:91" ht="44.25">
      <c r="A61" s="762"/>
      <c r="B61" s="767" t="s">
        <v>46</v>
      </c>
      <c r="C61" s="768" t="s">
        <v>5191</v>
      </c>
      <c r="D61" s="793" t="s">
        <v>46</v>
      </c>
      <c r="E61" s="770" t="s">
        <v>5206</v>
      </c>
      <c r="F61" s="768" t="s">
        <v>5191</v>
      </c>
      <c r="G61" s="794" t="s">
        <v>5206</v>
      </c>
      <c r="H61" s="772">
        <v>8</v>
      </c>
      <c r="I61" s="768" t="s">
        <v>5191</v>
      </c>
      <c r="J61" s="794">
        <v>8</v>
      </c>
      <c r="K61" s="772">
        <v>34</v>
      </c>
      <c r="L61" s="768" t="s">
        <v>5191</v>
      </c>
      <c r="M61" s="795">
        <v>34</v>
      </c>
      <c r="N61" s="762"/>
      <c r="O61" s="767" t="s">
        <v>46</v>
      </c>
      <c r="P61" s="768" t="s">
        <v>5191</v>
      </c>
      <c r="Q61" s="796" t="s">
        <v>46</v>
      </c>
      <c r="R61" s="770" t="s">
        <v>5206</v>
      </c>
      <c r="S61" s="768" t="s">
        <v>5191</v>
      </c>
      <c r="T61" s="797" t="s">
        <v>5206</v>
      </c>
      <c r="U61" s="772">
        <v>8</v>
      </c>
      <c r="V61" s="768" t="s">
        <v>5191</v>
      </c>
      <c r="W61" s="796">
        <v>8</v>
      </c>
      <c r="X61" s="772">
        <v>34</v>
      </c>
      <c r="Y61" s="768" t="s">
        <v>5191</v>
      </c>
      <c r="Z61" s="798">
        <v>34</v>
      </c>
      <c r="AA61" s="762"/>
      <c r="AB61" s="1170"/>
      <c r="AC61" s="1170"/>
      <c r="AD61" s="1173" t="s">
        <v>5213</v>
      </c>
      <c r="AE61" s="1184" t="s">
        <v>5294</v>
      </c>
      <c r="AF61" s="1022">
        <v>0</v>
      </c>
      <c r="AG61" s="1184" t="s">
        <v>5295</v>
      </c>
      <c r="AH61" s="1022">
        <v>0</v>
      </c>
      <c r="AI61" s="1184" t="s">
        <v>5296</v>
      </c>
      <c r="AJ61" s="1022">
        <v>0</v>
      </c>
      <c r="AK61" s="1184" t="s">
        <v>5297</v>
      </c>
      <c r="AL61" s="1022">
        <v>0</v>
      </c>
      <c r="AM61" s="1184" t="s">
        <v>5298</v>
      </c>
      <c r="AN61" s="1022">
        <v>0</v>
      </c>
      <c r="AO61" s="1184" t="s">
        <v>5299</v>
      </c>
      <c r="AP61" s="1022">
        <v>0</v>
      </c>
      <c r="AQ61" s="1184" t="s">
        <v>5300</v>
      </c>
      <c r="AR61" s="1022">
        <v>0</v>
      </c>
      <c r="AS61" s="1184" t="s">
        <v>2167</v>
      </c>
      <c r="AT61" s="1022">
        <v>0</v>
      </c>
      <c r="AU61" s="1184" t="s">
        <v>2157</v>
      </c>
      <c r="AV61" s="1022">
        <v>0</v>
      </c>
      <c r="AW61" s="1184" t="s">
        <v>5301</v>
      </c>
      <c r="AX61" s="1022">
        <v>0</v>
      </c>
      <c r="AY61" s="1184" t="s">
        <v>5302</v>
      </c>
      <c r="AZ61" s="1022">
        <v>0</v>
      </c>
      <c r="BA61" s="1184" t="s">
        <v>2326</v>
      </c>
      <c r="BC61" s="1163"/>
      <c r="BD61" s="1739"/>
      <c r="BE61" s="1069" t="s">
        <v>5304</v>
      </c>
      <c r="BF61" s="1070"/>
      <c r="BG61" s="1018"/>
      <c r="BH61" s="1069" t="s">
        <v>5251</v>
      </c>
      <c r="BI61" s="1070"/>
      <c r="BJ61" s="1018"/>
      <c r="BK61" s="1069" t="s">
        <v>5252</v>
      </c>
      <c r="BL61" s="1070"/>
      <c r="BM61" s="1018"/>
      <c r="BN61" s="1069" t="s">
        <v>5193</v>
      </c>
      <c r="BO61" s="1070"/>
      <c r="BP61" s="1018"/>
      <c r="BQ61" s="1069" t="s">
        <v>5249</v>
      </c>
      <c r="BR61" s="1070"/>
      <c r="BS61" s="1018"/>
      <c r="BT61" s="1069" t="s">
        <v>5174</v>
      </c>
      <c r="BU61" s="1070"/>
      <c r="BV61" s="1018"/>
      <c r="BW61" s="1069" t="s">
        <v>5217</v>
      </c>
      <c r="BX61" s="1070"/>
      <c r="BY61" s="1018"/>
      <c r="BZ61" s="1069" t="s">
        <v>5305</v>
      </c>
      <c r="CA61" s="1070"/>
      <c r="CB61" s="1018"/>
      <c r="CC61" s="1069" t="s">
        <v>5306</v>
      </c>
      <c r="CD61" s="1070"/>
      <c r="CE61" s="1018"/>
      <c r="CF61" s="1069" t="s">
        <v>5307</v>
      </c>
      <c r="CG61" s="1070"/>
      <c r="CH61" s="1018"/>
      <c r="CI61" s="1069" t="s">
        <v>689</v>
      </c>
      <c r="CJ61" s="1070"/>
      <c r="CK61" s="1197"/>
      <c r="CL61" s="1197"/>
      <c r="CM61" s="1197"/>
    </row>
    <row r="62" spans="1:91" ht="45" thickBot="1">
      <c r="A62" s="762"/>
      <c r="B62" s="767" t="s">
        <v>30</v>
      </c>
      <c r="C62" s="768" t="s">
        <v>5191</v>
      </c>
      <c r="D62" s="793" t="s">
        <v>30</v>
      </c>
      <c r="E62" s="770" t="s">
        <v>5207</v>
      </c>
      <c r="F62" s="768" t="s">
        <v>5191</v>
      </c>
      <c r="G62" s="794" t="s">
        <v>5207</v>
      </c>
      <c r="H62" s="772">
        <v>9</v>
      </c>
      <c r="I62" s="768" t="s">
        <v>5191</v>
      </c>
      <c r="J62" s="794">
        <v>9</v>
      </c>
      <c r="K62" s="772">
        <v>35</v>
      </c>
      <c r="L62" s="768" t="s">
        <v>5191</v>
      </c>
      <c r="M62" s="795">
        <v>35</v>
      </c>
      <c r="N62" s="762"/>
      <c r="O62" s="767" t="s">
        <v>30</v>
      </c>
      <c r="P62" s="768" t="s">
        <v>5191</v>
      </c>
      <c r="Q62" s="796" t="s">
        <v>30</v>
      </c>
      <c r="R62" s="770" t="s">
        <v>5207</v>
      </c>
      <c r="S62" s="768" t="s">
        <v>5191</v>
      </c>
      <c r="T62" s="797" t="s">
        <v>5207</v>
      </c>
      <c r="U62" s="772">
        <v>9</v>
      </c>
      <c r="V62" s="768" t="s">
        <v>5191</v>
      </c>
      <c r="W62" s="796">
        <v>9</v>
      </c>
      <c r="X62" s="772">
        <v>35</v>
      </c>
      <c r="Y62" s="768" t="s">
        <v>5191</v>
      </c>
      <c r="Z62" s="798">
        <v>35</v>
      </c>
      <c r="AA62" s="762"/>
      <c r="AB62" s="1170"/>
      <c r="AC62" s="1170"/>
      <c r="AD62" s="1199"/>
      <c r="AE62" s="741"/>
      <c r="AF62" s="741"/>
      <c r="AG62" s="741"/>
      <c r="AH62" s="741"/>
      <c r="AI62" s="741"/>
      <c r="AJ62" s="741"/>
      <c r="AK62" s="741"/>
      <c r="AL62" s="741"/>
      <c r="AM62" s="741"/>
      <c r="AN62" s="741"/>
      <c r="AO62" s="741"/>
      <c r="AP62" s="741"/>
      <c r="AQ62" s="741"/>
      <c r="AR62" s="741"/>
      <c r="AS62" s="741"/>
      <c r="AT62" s="741"/>
      <c r="AU62" s="741"/>
      <c r="AV62" s="741"/>
      <c r="AW62" s="1200"/>
      <c r="AX62" s="1200"/>
      <c r="AY62" s="1200"/>
      <c r="AZ62" s="1200"/>
      <c r="BA62" s="1200"/>
      <c r="BB62" s="1163"/>
      <c r="BC62" s="1163"/>
      <c r="BD62" s="1177"/>
      <c r="BE62" s="1029"/>
      <c r="BF62" s="1029"/>
      <c r="BG62" s="1018"/>
      <c r="BH62" s="1029"/>
      <c r="BI62" s="1029"/>
      <c r="BJ62" s="1018"/>
      <c r="BK62" s="1029"/>
      <c r="BL62" s="1029"/>
      <c r="BM62" s="1018"/>
      <c r="BN62" s="1029"/>
      <c r="BO62" s="1029"/>
      <c r="BP62" s="1018"/>
      <c r="BQ62" s="1029"/>
      <c r="BR62" s="1029"/>
      <c r="BS62" s="1018"/>
      <c r="BT62" s="1029"/>
      <c r="BU62" s="1029"/>
      <c r="BV62" s="1018"/>
      <c r="BW62" s="1029"/>
      <c r="BX62" s="1029"/>
      <c r="BY62" s="1018"/>
      <c r="BZ62" s="1029"/>
      <c r="CA62" s="1029"/>
      <c r="CB62" s="1018"/>
      <c r="CC62" s="1029"/>
      <c r="CD62" s="1029"/>
      <c r="CE62" s="1018"/>
      <c r="CF62" s="1029"/>
      <c r="CG62" s="1029"/>
      <c r="CH62" s="1018"/>
      <c r="CI62" s="1029"/>
      <c r="CJ62" s="1029"/>
      <c r="CK62" s="1197"/>
      <c r="CL62" s="1197"/>
      <c r="CM62" s="1197"/>
    </row>
    <row r="63" spans="1:91" ht="44.25" customHeight="1">
      <c r="A63" s="762"/>
      <c r="B63" s="767" t="s">
        <v>31</v>
      </c>
      <c r="C63" s="768" t="s">
        <v>5191</v>
      </c>
      <c r="D63" s="793" t="s">
        <v>31</v>
      </c>
      <c r="E63" s="770" t="s">
        <v>5209</v>
      </c>
      <c r="F63" s="768" t="s">
        <v>5191</v>
      </c>
      <c r="G63" s="794" t="s">
        <v>5209</v>
      </c>
      <c r="H63" s="772">
        <v>10</v>
      </c>
      <c r="I63" s="768" t="s">
        <v>5191</v>
      </c>
      <c r="J63" s="794">
        <v>10</v>
      </c>
      <c r="K63" s="772">
        <v>36</v>
      </c>
      <c r="L63" s="768" t="s">
        <v>5191</v>
      </c>
      <c r="M63" s="795">
        <v>36</v>
      </c>
      <c r="N63" s="762"/>
      <c r="O63" s="767" t="s">
        <v>31</v>
      </c>
      <c r="P63" s="768" t="s">
        <v>5191</v>
      </c>
      <c r="Q63" s="796" t="s">
        <v>31</v>
      </c>
      <c r="R63" s="770" t="s">
        <v>5209</v>
      </c>
      <c r="S63" s="768" t="s">
        <v>5191</v>
      </c>
      <c r="T63" s="797" t="s">
        <v>5209</v>
      </c>
      <c r="U63" s="772">
        <v>10</v>
      </c>
      <c r="V63" s="768" t="s">
        <v>5191</v>
      </c>
      <c r="W63" s="796">
        <v>10</v>
      </c>
      <c r="X63" s="772">
        <v>36</v>
      </c>
      <c r="Y63" s="768" t="s">
        <v>5191</v>
      </c>
      <c r="Z63" s="798">
        <v>36</v>
      </c>
      <c r="AA63" s="762"/>
      <c r="AB63" s="1170"/>
      <c r="AC63" s="1170"/>
      <c r="AD63" s="1163"/>
      <c r="AE63" s="1746" t="s">
        <v>5309</v>
      </c>
      <c r="AF63" s="1747"/>
      <c r="AG63" s="1747"/>
      <c r="AH63" s="1747"/>
      <c r="AI63" s="1747"/>
      <c r="AJ63" s="1747"/>
      <c r="AK63" s="1747"/>
      <c r="AL63" s="1747"/>
      <c r="AM63" s="1747"/>
      <c r="AN63" s="1747"/>
      <c r="AO63" s="1747"/>
      <c r="AP63" s="1747"/>
      <c r="AQ63" s="1747"/>
      <c r="AR63" s="1747"/>
      <c r="AS63" s="1747"/>
      <c r="AT63" s="1747"/>
      <c r="AU63" s="1748"/>
      <c r="AW63" s="1163"/>
      <c r="AX63" s="1163"/>
      <c r="AY63" s="1163"/>
      <c r="AZ63" s="1163"/>
      <c r="BA63" s="1163"/>
      <c r="BB63" s="1163"/>
      <c r="BC63" s="1163"/>
      <c r="BD63" s="1737" t="s">
        <v>5200</v>
      </c>
      <c r="BE63" s="1083" t="s">
        <v>5304</v>
      </c>
      <c r="BF63" s="1178"/>
      <c r="BG63" s="1018"/>
      <c r="BH63" s="1083" t="s">
        <v>5250</v>
      </c>
      <c r="BI63" s="1178"/>
      <c r="BJ63" s="1018"/>
      <c r="BK63" s="1083" t="s">
        <v>746</v>
      </c>
      <c r="BL63" s="1178"/>
      <c r="BM63" s="1018"/>
      <c r="BN63" s="1083" t="s">
        <v>26</v>
      </c>
      <c r="BO63" s="1178"/>
      <c r="BP63" s="1018"/>
      <c r="BQ63" s="1083" t="s">
        <v>42</v>
      </c>
      <c r="BR63" s="1178"/>
      <c r="BS63" s="1018"/>
      <c r="BT63" s="1083" t="s">
        <v>27</v>
      </c>
      <c r="BU63" s="1178"/>
      <c r="BV63" s="1018"/>
      <c r="BW63" s="1083" t="s">
        <v>38</v>
      </c>
      <c r="BX63" s="1178"/>
      <c r="BY63" s="1018"/>
      <c r="BZ63" s="1083" t="s">
        <v>768</v>
      </c>
      <c r="CA63" s="1178"/>
      <c r="CB63" s="1018"/>
      <c r="CC63" s="1083" t="s">
        <v>2</v>
      </c>
      <c r="CD63" s="1178"/>
      <c r="CE63" s="1018"/>
      <c r="CF63" s="1083" t="s">
        <v>819</v>
      </c>
      <c r="CG63" s="1178"/>
      <c r="CH63" s="1018"/>
      <c r="CI63" s="1083" t="s">
        <v>5279</v>
      </c>
      <c r="CJ63" s="1178"/>
      <c r="CK63" s="1197"/>
      <c r="CL63" s="1197"/>
      <c r="CM63" s="1197"/>
    </row>
    <row r="64" spans="1:91" ht="45" thickBot="1">
      <c r="A64" s="762"/>
      <c r="B64" s="767" t="s">
        <v>5211</v>
      </c>
      <c r="C64" s="768" t="s">
        <v>5191</v>
      </c>
      <c r="D64" s="793" t="s">
        <v>5211</v>
      </c>
      <c r="E64" s="770" t="s">
        <v>5212</v>
      </c>
      <c r="F64" s="768" t="s">
        <v>5191</v>
      </c>
      <c r="G64" s="794" t="s">
        <v>5212</v>
      </c>
      <c r="H64" s="772">
        <v>11</v>
      </c>
      <c r="I64" s="768" t="s">
        <v>5191</v>
      </c>
      <c r="J64" s="794">
        <v>11</v>
      </c>
      <c r="K64" s="772">
        <v>37</v>
      </c>
      <c r="L64" s="768" t="s">
        <v>5191</v>
      </c>
      <c r="M64" s="795">
        <v>37</v>
      </c>
      <c r="N64" s="762"/>
      <c r="O64" s="767" t="s">
        <v>5211</v>
      </c>
      <c r="P64" s="768" t="s">
        <v>5191</v>
      </c>
      <c r="Q64" s="796" t="s">
        <v>5211</v>
      </c>
      <c r="R64" s="770" t="s">
        <v>5212</v>
      </c>
      <c r="S64" s="768" t="s">
        <v>5191</v>
      </c>
      <c r="T64" s="797" t="s">
        <v>5212</v>
      </c>
      <c r="U64" s="772">
        <v>11</v>
      </c>
      <c r="V64" s="768" t="s">
        <v>5191</v>
      </c>
      <c r="W64" s="796">
        <v>11</v>
      </c>
      <c r="X64" s="772">
        <v>37</v>
      </c>
      <c r="Y64" s="768" t="s">
        <v>5191</v>
      </c>
      <c r="Z64" s="798">
        <v>37</v>
      </c>
      <c r="AA64" s="762"/>
      <c r="AB64" s="1170"/>
      <c r="AC64" s="1170"/>
      <c r="AD64" s="1163"/>
      <c r="AE64" s="1749"/>
      <c r="AF64" s="1750"/>
      <c r="AG64" s="1750"/>
      <c r="AH64" s="1750"/>
      <c r="AI64" s="1750"/>
      <c r="AJ64" s="1750"/>
      <c r="AK64" s="1750"/>
      <c r="AL64" s="1750"/>
      <c r="AM64" s="1750"/>
      <c r="AN64" s="1750"/>
      <c r="AO64" s="1750"/>
      <c r="AP64" s="1750"/>
      <c r="AQ64" s="1750"/>
      <c r="AR64" s="1750"/>
      <c r="AS64" s="1750"/>
      <c r="AT64" s="1750"/>
      <c r="AU64" s="1751"/>
      <c r="AW64" s="1163"/>
      <c r="AX64" s="1163"/>
      <c r="AY64" s="1163"/>
      <c r="AZ64" s="1163"/>
      <c r="BA64" s="1163"/>
      <c r="BB64" s="1163"/>
      <c r="BC64" s="1163"/>
      <c r="BD64" s="1737"/>
      <c r="BE64" s="1072" t="s">
        <v>5304</v>
      </c>
      <c r="BF64" s="1073"/>
      <c r="BG64" s="1018"/>
      <c r="BH64" s="1072" t="s">
        <v>5251</v>
      </c>
      <c r="BI64" s="1073"/>
      <c r="BJ64" s="1018"/>
      <c r="BK64" s="1072" t="s">
        <v>5252</v>
      </c>
      <c r="BL64" s="1073"/>
      <c r="BM64" s="1018"/>
      <c r="BN64" s="1072" t="s">
        <v>5193</v>
      </c>
      <c r="BO64" s="1073"/>
      <c r="BP64" s="1018"/>
      <c r="BQ64" s="1072" t="s">
        <v>5249</v>
      </c>
      <c r="BR64" s="1073"/>
      <c r="BS64" s="1018"/>
      <c r="BT64" s="1072" t="s">
        <v>5174</v>
      </c>
      <c r="BU64" s="1073"/>
      <c r="BV64" s="1018"/>
      <c r="BW64" s="1072" t="s">
        <v>5217</v>
      </c>
      <c r="BX64" s="1073"/>
      <c r="BY64" s="1018"/>
      <c r="BZ64" s="1072" t="s">
        <v>5305</v>
      </c>
      <c r="CA64" s="1073"/>
      <c r="CB64" s="1018"/>
      <c r="CC64" s="1072" t="s">
        <v>5306</v>
      </c>
      <c r="CD64" s="1073"/>
      <c r="CE64" s="1018"/>
      <c r="CF64" s="1072" t="s">
        <v>5307</v>
      </c>
      <c r="CG64" s="1073"/>
      <c r="CH64" s="1018"/>
      <c r="CI64" s="1072" t="s">
        <v>689</v>
      </c>
      <c r="CJ64" s="1073"/>
      <c r="CK64" s="1197"/>
      <c r="CL64" s="1197"/>
      <c r="CM64" s="1197"/>
    </row>
    <row r="65" spans="1:91" ht="44.25">
      <c r="A65" s="762"/>
      <c r="B65" s="767" t="s">
        <v>6</v>
      </c>
      <c r="C65" s="768" t="s">
        <v>5191</v>
      </c>
      <c r="D65" s="793" t="s">
        <v>6</v>
      </c>
      <c r="E65" s="770" t="s">
        <v>5214</v>
      </c>
      <c r="F65" s="768" t="s">
        <v>5191</v>
      </c>
      <c r="G65" s="794" t="s">
        <v>5214</v>
      </c>
      <c r="H65" s="772">
        <v>12</v>
      </c>
      <c r="I65" s="768" t="s">
        <v>5191</v>
      </c>
      <c r="J65" s="794">
        <v>12</v>
      </c>
      <c r="K65" s="772">
        <v>38</v>
      </c>
      <c r="L65" s="768" t="s">
        <v>5191</v>
      </c>
      <c r="M65" s="795">
        <v>38</v>
      </c>
      <c r="N65" s="762"/>
      <c r="O65" s="767" t="s">
        <v>6</v>
      </c>
      <c r="P65" s="768" t="s">
        <v>5191</v>
      </c>
      <c r="Q65" s="796" t="s">
        <v>6</v>
      </c>
      <c r="R65" s="770" t="s">
        <v>5214</v>
      </c>
      <c r="S65" s="768" t="s">
        <v>5191</v>
      </c>
      <c r="T65" s="797" t="s">
        <v>5214</v>
      </c>
      <c r="U65" s="772">
        <v>12</v>
      </c>
      <c r="V65" s="768" t="s">
        <v>5191</v>
      </c>
      <c r="W65" s="796">
        <v>12</v>
      </c>
      <c r="X65" s="772">
        <v>38</v>
      </c>
      <c r="Y65" s="768" t="s">
        <v>5191</v>
      </c>
      <c r="Z65" s="798">
        <v>38</v>
      </c>
      <c r="AA65" s="762"/>
      <c r="AB65" s="1170"/>
      <c r="AC65" s="1170"/>
      <c r="AD65" s="1163"/>
      <c r="AE65" s="19"/>
      <c r="AF65" s="19"/>
      <c r="AG65" s="19"/>
      <c r="AH65" s="19"/>
      <c r="AI65" s="19"/>
      <c r="AJ65" s="19"/>
      <c r="AK65" s="19"/>
      <c r="AL65" s="19"/>
      <c r="AM65" s="19"/>
      <c r="AN65" s="19"/>
      <c r="AO65" s="19"/>
      <c r="AP65" s="19"/>
      <c r="AQ65" s="1163"/>
      <c r="AR65" s="1163"/>
      <c r="AS65" s="1163"/>
      <c r="AT65" s="1163"/>
      <c r="AU65" s="1163"/>
      <c r="AV65" s="1163"/>
      <c r="AW65" s="1163"/>
      <c r="AX65" s="1163"/>
      <c r="AY65" s="1163"/>
      <c r="AZ65" s="1163"/>
      <c r="BA65" s="1163"/>
      <c r="BB65" s="1163"/>
      <c r="BC65" s="1163"/>
      <c r="BD65" s="1177"/>
      <c r="BE65" s="1018"/>
      <c r="BF65" s="1018"/>
      <c r="BG65" s="1018"/>
      <c r="BH65" s="1018"/>
      <c r="BI65" s="1018"/>
      <c r="BJ65" s="1018"/>
      <c r="BK65" s="1018"/>
      <c r="BL65" s="1018"/>
      <c r="BM65" s="1018"/>
      <c r="BN65" s="1018"/>
      <c r="BO65" s="1018"/>
      <c r="BP65" s="1018"/>
      <c r="BQ65" s="1018"/>
      <c r="BR65" s="1018"/>
      <c r="BS65" s="1018"/>
      <c r="BT65" s="1018"/>
      <c r="BU65" s="1018"/>
      <c r="BV65" s="1018"/>
      <c r="BW65" s="1018"/>
      <c r="BX65" s="1018"/>
      <c r="BY65" s="1018"/>
      <c r="BZ65" s="1018"/>
      <c r="CA65" s="1018"/>
      <c r="CB65" s="1018"/>
      <c r="CC65" s="1018"/>
      <c r="CD65" s="1018"/>
      <c r="CE65" s="1018"/>
      <c r="CF65" s="1018"/>
      <c r="CG65" s="1018"/>
      <c r="CH65" s="1018"/>
      <c r="CI65" s="1018"/>
      <c r="CJ65" s="1018"/>
      <c r="CK65" s="1197"/>
      <c r="CL65" s="1197"/>
      <c r="CM65" s="1197"/>
    </row>
    <row r="66" spans="1:91" ht="44.25" customHeight="1">
      <c r="A66" s="762"/>
      <c r="B66" s="767" t="s">
        <v>37</v>
      </c>
      <c r="C66" s="768" t="s">
        <v>5191</v>
      </c>
      <c r="D66" s="793" t="s">
        <v>37</v>
      </c>
      <c r="E66" s="770" t="s">
        <v>5215</v>
      </c>
      <c r="F66" s="768" t="s">
        <v>5191</v>
      </c>
      <c r="G66" s="794" t="s">
        <v>5215</v>
      </c>
      <c r="H66" s="772">
        <v>13</v>
      </c>
      <c r="I66" s="768" t="s">
        <v>5191</v>
      </c>
      <c r="J66" s="794">
        <v>13</v>
      </c>
      <c r="K66" s="772">
        <v>39</v>
      </c>
      <c r="L66" s="768" t="s">
        <v>5191</v>
      </c>
      <c r="M66" s="795">
        <v>39</v>
      </c>
      <c r="N66" s="762"/>
      <c r="O66" s="767" t="s">
        <v>37</v>
      </c>
      <c r="P66" s="768" t="s">
        <v>5191</v>
      </c>
      <c r="Q66" s="796" t="s">
        <v>37</v>
      </c>
      <c r="R66" s="770" t="s">
        <v>5215</v>
      </c>
      <c r="S66" s="768" t="s">
        <v>5191</v>
      </c>
      <c r="T66" s="797" t="s">
        <v>5215</v>
      </c>
      <c r="U66" s="772">
        <v>13</v>
      </c>
      <c r="V66" s="768" t="s">
        <v>5191</v>
      </c>
      <c r="W66" s="796">
        <v>13</v>
      </c>
      <c r="X66" s="772">
        <v>39</v>
      </c>
      <c r="Y66" s="768" t="s">
        <v>5191</v>
      </c>
      <c r="Z66" s="798">
        <v>39</v>
      </c>
      <c r="AA66" s="762"/>
      <c r="AB66" s="1170"/>
      <c r="AC66" s="1170"/>
      <c r="AD66" s="1163"/>
      <c r="AE66" s="1752" t="s">
        <v>5310</v>
      </c>
      <c r="AF66" s="1753"/>
      <c r="AG66" s="1753"/>
      <c r="AH66" s="1753"/>
      <c r="AI66" s="1753"/>
      <c r="AJ66" s="1753"/>
      <c r="AK66" s="1753"/>
      <c r="AL66" s="1753"/>
      <c r="AM66" s="1753"/>
      <c r="AN66" s="1753"/>
      <c r="AO66" s="1753"/>
      <c r="AP66" s="1753"/>
      <c r="AQ66" s="1754"/>
      <c r="AS66" s="1201" t="s">
        <v>691</v>
      </c>
      <c r="AT66" s="1163"/>
      <c r="AU66" s="1201" t="s">
        <v>692</v>
      </c>
      <c r="AV66" s="1163"/>
      <c r="AW66" s="1163"/>
      <c r="AX66" s="1163"/>
      <c r="AY66" s="1163"/>
      <c r="AZ66" s="1163"/>
      <c r="BA66" s="1163"/>
      <c r="BB66" s="1163"/>
      <c r="BC66" s="1163"/>
      <c r="BD66" s="1737" t="s">
        <v>5205</v>
      </c>
      <c r="BE66" s="1084" t="s">
        <v>5304</v>
      </c>
      <c r="BF66" s="1181"/>
      <c r="BG66" s="1018"/>
      <c r="BH66" s="1084" t="s">
        <v>5250</v>
      </c>
      <c r="BI66" s="1181"/>
      <c r="BJ66" s="1018"/>
      <c r="BK66" s="1084" t="s">
        <v>746</v>
      </c>
      <c r="BL66" s="1181"/>
      <c r="BM66" s="1018"/>
      <c r="BN66" s="1084" t="s">
        <v>26</v>
      </c>
      <c r="BO66" s="1181"/>
      <c r="BP66" s="1018"/>
      <c r="BQ66" s="1084" t="s">
        <v>42</v>
      </c>
      <c r="BR66" s="1181"/>
      <c r="BS66" s="1018"/>
      <c r="BT66" s="1084" t="s">
        <v>27</v>
      </c>
      <c r="BU66" s="1181"/>
      <c r="BV66" s="1018"/>
      <c r="BW66" s="1084" t="s">
        <v>38</v>
      </c>
      <c r="BX66" s="1181"/>
      <c r="BY66" s="1018"/>
      <c r="BZ66" s="1084" t="s">
        <v>768</v>
      </c>
      <c r="CA66" s="1181"/>
      <c r="CB66" s="1018"/>
      <c r="CC66" s="1084" t="s">
        <v>2</v>
      </c>
      <c r="CD66" s="1181"/>
      <c r="CE66" s="1018"/>
      <c r="CF66" s="1084" t="s">
        <v>819</v>
      </c>
      <c r="CG66" s="1181"/>
      <c r="CH66" s="1018"/>
      <c r="CI66" s="1084" t="s">
        <v>5279</v>
      </c>
      <c r="CJ66" s="1181"/>
      <c r="CK66" s="1197"/>
      <c r="CL66" s="1197"/>
      <c r="CM66" s="1197"/>
    </row>
    <row r="67" spans="1:91" ht="44.25">
      <c r="A67" s="762"/>
      <c r="B67" s="767" t="s">
        <v>38</v>
      </c>
      <c r="C67" s="768" t="s">
        <v>5191</v>
      </c>
      <c r="D67" s="793" t="s">
        <v>38</v>
      </c>
      <c r="E67" s="770" t="s">
        <v>5217</v>
      </c>
      <c r="F67" s="768" t="s">
        <v>5191</v>
      </c>
      <c r="G67" s="794" t="s">
        <v>5217</v>
      </c>
      <c r="H67" s="772">
        <v>14</v>
      </c>
      <c r="I67" s="768" t="s">
        <v>5191</v>
      </c>
      <c r="J67" s="794">
        <v>14</v>
      </c>
      <c r="K67" s="772">
        <v>40</v>
      </c>
      <c r="L67" s="768" t="s">
        <v>5191</v>
      </c>
      <c r="M67" s="795">
        <v>40</v>
      </c>
      <c r="N67" s="762"/>
      <c r="O67" s="767" t="s">
        <v>38</v>
      </c>
      <c r="P67" s="768" t="s">
        <v>5191</v>
      </c>
      <c r="Q67" s="796" t="s">
        <v>38</v>
      </c>
      <c r="R67" s="770" t="s">
        <v>5217</v>
      </c>
      <c r="S67" s="768" t="s">
        <v>5191</v>
      </c>
      <c r="T67" s="797" t="s">
        <v>5217</v>
      </c>
      <c r="U67" s="772">
        <v>14</v>
      </c>
      <c r="V67" s="768" t="s">
        <v>5191</v>
      </c>
      <c r="W67" s="796">
        <v>14</v>
      </c>
      <c r="X67" s="772">
        <v>40</v>
      </c>
      <c r="Y67" s="768" t="s">
        <v>5191</v>
      </c>
      <c r="Z67" s="798">
        <v>40</v>
      </c>
      <c r="AA67" s="762"/>
      <c r="AB67" s="1170"/>
      <c r="AC67" s="1170"/>
      <c r="AD67" s="1163"/>
      <c r="AE67" s="1755"/>
      <c r="AF67" s="1756"/>
      <c r="AG67" s="1756"/>
      <c r="AH67" s="1756"/>
      <c r="AI67" s="1756"/>
      <c r="AJ67" s="1756"/>
      <c r="AK67" s="1756"/>
      <c r="AL67" s="1756"/>
      <c r="AM67" s="1756"/>
      <c r="AN67" s="1756"/>
      <c r="AO67" s="1756"/>
      <c r="AP67" s="1756"/>
      <c r="AQ67" s="1757"/>
      <c r="AS67" s="1201" t="s">
        <v>5311</v>
      </c>
      <c r="AT67" s="1163"/>
      <c r="AU67" s="1201" t="s">
        <v>5308</v>
      </c>
      <c r="AV67" s="1163"/>
      <c r="AW67" s="1163"/>
      <c r="AX67" s="1163"/>
      <c r="AY67" s="1163"/>
      <c r="AZ67" s="1163"/>
      <c r="BA67" s="1163"/>
      <c r="BB67" s="1163"/>
      <c r="BC67" s="1163"/>
      <c r="BD67" s="1737"/>
      <c r="BE67" s="1074" t="s">
        <v>5304</v>
      </c>
      <c r="BF67" s="1075"/>
      <c r="BG67" s="1018"/>
      <c r="BH67" s="1074" t="s">
        <v>5251</v>
      </c>
      <c r="BI67" s="1075"/>
      <c r="BJ67" s="1018"/>
      <c r="BK67" s="1074" t="s">
        <v>5252</v>
      </c>
      <c r="BL67" s="1075"/>
      <c r="BM67" s="1018"/>
      <c r="BN67" s="1074" t="s">
        <v>5193</v>
      </c>
      <c r="BO67" s="1075"/>
      <c r="BP67" s="1018"/>
      <c r="BQ67" s="1074" t="s">
        <v>5249</v>
      </c>
      <c r="BR67" s="1075"/>
      <c r="BS67" s="1018"/>
      <c r="BT67" s="1074" t="s">
        <v>5174</v>
      </c>
      <c r="BU67" s="1075"/>
      <c r="BV67" s="1018"/>
      <c r="BW67" s="1074" t="s">
        <v>5217</v>
      </c>
      <c r="BX67" s="1075"/>
      <c r="BY67" s="1018"/>
      <c r="BZ67" s="1074" t="s">
        <v>5305</v>
      </c>
      <c r="CA67" s="1075"/>
      <c r="CB67" s="1018"/>
      <c r="CC67" s="1074" t="s">
        <v>5306</v>
      </c>
      <c r="CD67" s="1075"/>
      <c r="CE67" s="1018"/>
      <c r="CF67" s="1074" t="s">
        <v>5307</v>
      </c>
      <c r="CG67" s="1075"/>
      <c r="CH67" s="1018"/>
      <c r="CI67" s="1074" t="s">
        <v>689</v>
      </c>
      <c r="CJ67" s="1075"/>
      <c r="CK67" s="1197"/>
      <c r="CL67" s="1197"/>
      <c r="CM67" s="1197"/>
    </row>
    <row r="68" spans="1:91" ht="44.25">
      <c r="A68" s="762"/>
      <c r="B68" s="767" t="s">
        <v>39</v>
      </c>
      <c r="C68" s="768" t="s">
        <v>5191</v>
      </c>
      <c r="D68" s="793" t="s">
        <v>39</v>
      </c>
      <c r="E68" s="770" t="s">
        <v>5230</v>
      </c>
      <c r="F68" s="768" t="s">
        <v>5191</v>
      </c>
      <c r="G68" s="794" t="s">
        <v>5230</v>
      </c>
      <c r="H68" s="772">
        <v>15</v>
      </c>
      <c r="I68" s="768" t="s">
        <v>5191</v>
      </c>
      <c r="J68" s="794">
        <v>15</v>
      </c>
      <c r="K68" s="772">
        <v>41</v>
      </c>
      <c r="L68" s="768" t="s">
        <v>5191</v>
      </c>
      <c r="M68" s="795">
        <v>41</v>
      </c>
      <c r="N68" s="762"/>
      <c r="O68" s="767" t="s">
        <v>39</v>
      </c>
      <c r="P68" s="768" t="s">
        <v>5191</v>
      </c>
      <c r="Q68" s="796" t="s">
        <v>39</v>
      </c>
      <c r="R68" s="770" t="s">
        <v>5230</v>
      </c>
      <c r="S68" s="768" t="s">
        <v>5191</v>
      </c>
      <c r="T68" s="797" t="s">
        <v>5230</v>
      </c>
      <c r="U68" s="772">
        <v>15</v>
      </c>
      <c r="V68" s="768" t="s">
        <v>5191</v>
      </c>
      <c r="W68" s="796">
        <v>15</v>
      </c>
      <c r="X68" s="772">
        <v>41</v>
      </c>
      <c r="Y68" s="768" t="s">
        <v>5191</v>
      </c>
      <c r="Z68" s="798">
        <v>41</v>
      </c>
      <c r="AA68" s="762"/>
      <c r="AB68" s="1170"/>
      <c r="AC68" s="1170"/>
      <c r="AD68" s="1163"/>
      <c r="AE68" s="1758"/>
      <c r="AF68" s="1759"/>
      <c r="AG68" s="1759"/>
      <c r="AH68" s="1759"/>
      <c r="AI68" s="1759"/>
      <c r="AJ68" s="1759"/>
      <c r="AK68" s="1759"/>
      <c r="AL68" s="1759"/>
      <c r="AM68" s="1759"/>
      <c r="AN68" s="1759"/>
      <c r="AO68" s="1759"/>
      <c r="AP68" s="1759"/>
      <c r="AQ68" s="1760"/>
      <c r="AS68" s="1202"/>
      <c r="AT68" s="1163"/>
      <c r="AU68" s="1163"/>
      <c r="AV68" s="1163"/>
      <c r="AW68" s="1163"/>
      <c r="AX68" s="1163"/>
      <c r="AY68" s="1163"/>
      <c r="AZ68" s="1163"/>
      <c r="BA68" s="1163"/>
      <c r="BB68" s="1163"/>
      <c r="BC68" s="1163"/>
      <c r="BD68" s="1175"/>
      <c r="BE68" s="1018"/>
      <c r="BF68" s="1018"/>
      <c r="BG68" s="1018"/>
      <c r="BH68" s="1018"/>
      <c r="BI68" s="1018"/>
      <c r="BJ68" s="1018"/>
      <c r="BK68" s="1018"/>
      <c r="BL68" s="1018"/>
      <c r="BM68" s="1018"/>
      <c r="BN68" s="1018"/>
      <c r="BO68" s="1018"/>
      <c r="BP68" s="1018"/>
      <c r="BQ68" s="1018"/>
      <c r="BR68" s="1018"/>
      <c r="BS68" s="1018"/>
      <c r="BT68" s="1018"/>
      <c r="BU68" s="1018"/>
      <c r="BV68" s="1018"/>
      <c r="BW68" s="1018"/>
      <c r="BX68" s="1018"/>
      <c r="BY68" s="1018"/>
      <c r="BZ68" s="1018"/>
      <c r="CA68" s="1018"/>
      <c r="CB68" s="1018"/>
      <c r="CC68" s="1018"/>
      <c r="CD68" s="1018"/>
      <c r="CE68" s="1018"/>
      <c r="CF68" s="1018"/>
      <c r="CG68" s="1018"/>
      <c r="CH68" s="1018"/>
      <c r="CI68" s="1018"/>
      <c r="CJ68" s="1018"/>
      <c r="CK68" s="1197"/>
      <c r="CL68" s="1197"/>
      <c r="CM68" s="1197"/>
    </row>
    <row r="69" spans="1:91" ht="44.25">
      <c r="A69" s="762"/>
      <c r="B69" s="767" t="s">
        <v>41</v>
      </c>
      <c r="C69" s="768" t="s">
        <v>5191</v>
      </c>
      <c r="D69" s="793" t="s">
        <v>41</v>
      </c>
      <c r="E69" s="770" t="s">
        <v>762</v>
      </c>
      <c r="F69" s="768" t="s">
        <v>5191</v>
      </c>
      <c r="G69" s="794" t="s">
        <v>762</v>
      </c>
      <c r="H69" s="772">
        <v>16</v>
      </c>
      <c r="I69" s="768" t="s">
        <v>5191</v>
      </c>
      <c r="J69" s="794">
        <v>16</v>
      </c>
      <c r="K69" s="772">
        <v>42</v>
      </c>
      <c r="L69" s="768" t="s">
        <v>5191</v>
      </c>
      <c r="M69" s="795">
        <v>42</v>
      </c>
      <c r="N69" s="762"/>
      <c r="O69" s="767" t="s">
        <v>41</v>
      </c>
      <c r="P69" s="768" t="s">
        <v>5191</v>
      </c>
      <c r="Q69" s="796" t="s">
        <v>41</v>
      </c>
      <c r="R69" s="770" t="s">
        <v>762</v>
      </c>
      <c r="S69" s="768" t="s">
        <v>5191</v>
      </c>
      <c r="T69" s="797" t="s">
        <v>762</v>
      </c>
      <c r="U69" s="772">
        <v>16</v>
      </c>
      <c r="V69" s="768" t="s">
        <v>5191</v>
      </c>
      <c r="W69" s="796">
        <v>16</v>
      </c>
      <c r="X69" s="772">
        <v>42</v>
      </c>
      <c r="Y69" s="768" t="s">
        <v>5191</v>
      </c>
      <c r="Z69" s="798">
        <v>42</v>
      </c>
      <c r="AA69" s="762"/>
      <c r="AB69" s="1170"/>
      <c r="AC69" s="1170"/>
      <c r="AD69" s="1163"/>
      <c r="AE69" s="19"/>
      <c r="AF69" s="19"/>
      <c r="AG69" s="19"/>
      <c r="AH69" s="19"/>
      <c r="AI69" s="19"/>
      <c r="AJ69" s="19"/>
      <c r="AK69" s="19"/>
      <c r="AL69" s="19"/>
      <c r="AM69" s="19"/>
      <c r="AN69" s="19"/>
      <c r="AO69" s="19"/>
      <c r="AP69" s="19"/>
      <c r="AQ69" s="1163"/>
      <c r="AR69" s="1163"/>
      <c r="AS69" s="1163"/>
      <c r="AT69" s="1163"/>
      <c r="AU69" s="1163"/>
      <c r="AW69" s="1163"/>
      <c r="AX69" s="1163"/>
      <c r="AY69" s="1163"/>
      <c r="AZ69" s="1163"/>
      <c r="BA69" s="1163"/>
      <c r="BB69" s="1163"/>
      <c r="BC69" s="1163"/>
      <c r="BD69" s="1737" t="s">
        <v>5210</v>
      </c>
      <c r="BE69" s="1085" t="s">
        <v>5304</v>
      </c>
      <c r="BF69" s="1183"/>
      <c r="BG69" s="1018"/>
      <c r="BH69" s="1085" t="s">
        <v>5250</v>
      </c>
      <c r="BI69" s="1183"/>
      <c r="BJ69" s="1018"/>
      <c r="BK69" s="1085" t="s">
        <v>746</v>
      </c>
      <c r="BL69" s="1183"/>
      <c r="BM69" s="1018"/>
      <c r="BN69" s="1085" t="s">
        <v>26</v>
      </c>
      <c r="BO69" s="1183"/>
      <c r="BP69" s="1018"/>
      <c r="BQ69" s="1085" t="s">
        <v>42</v>
      </c>
      <c r="BR69" s="1183"/>
      <c r="BS69" s="1018"/>
      <c r="BT69" s="1085" t="s">
        <v>27</v>
      </c>
      <c r="BU69" s="1183"/>
      <c r="BV69" s="1018"/>
      <c r="BW69" s="1085" t="s">
        <v>38</v>
      </c>
      <c r="BX69" s="1183"/>
      <c r="BY69" s="1018"/>
      <c r="BZ69" s="1085" t="s">
        <v>768</v>
      </c>
      <c r="CA69" s="1183"/>
      <c r="CB69" s="1018"/>
      <c r="CC69" s="1085" t="s">
        <v>2</v>
      </c>
      <c r="CD69" s="1183"/>
      <c r="CE69" s="1018"/>
      <c r="CF69" s="1085" t="s">
        <v>819</v>
      </c>
      <c r="CG69" s="1183"/>
      <c r="CH69" s="1018"/>
      <c r="CI69" s="1085" t="s">
        <v>5279</v>
      </c>
      <c r="CJ69" s="1183"/>
      <c r="CK69" s="1197"/>
      <c r="CL69" s="1197"/>
      <c r="CM69" s="1197"/>
    </row>
    <row r="70" spans="1:91" ht="44.25">
      <c r="A70" s="762"/>
      <c r="B70" s="767" t="s">
        <v>47</v>
      </c>
      <c r="C70" s="768" t="s">
        <v>5191</v>
      </c>
      <c r="D70" s="793" t="s">
        <v>47</v>
      </c>
      <c r="E70" s="770" t="s">
        <v>45</v>
      </c>
      <c r="F70" s="768" t="s">
        <v>5191</v>
      </c>
      <c r="G70" s="794" t="s">
        <v>45</v>
      </c>
      <c r="H70" s="772">
        <v>17</v>
      </c>
      <c r="I70" s="768" t="s">
        <v>5191</v>
      </c>
      <c r="J70" s="794">
        <v>17</v>
      </c>
      <c r="K70" s="772">
        <v>43</v>
      </c>
      <c r="L70" s="768" t="s">
        <v>5191</v>
      </c>
      <c r="M70" s="795">
        <v>43</v>
      </c>
      <c r="N70" s="762"/>
      <c r="O70" s="767" t="s">
        <v>47</v>
      </c>
      <c r="P70" s="768" t="s">
        <v>5191</v>
      </c>
      <c r="Q70" s="796" t="s">
        <v>47</v>
      </c>
      <c r="R70" s="770" t="s">
        <v>45</v>
      </c>
      <c r="S70" s="768" t="s">
        <v>5191</v>
      </c>
      <c r="T70" s="797" t="s">
        <v>45</v>
      </c>
      <c r="U70" s="772">
        <v>17</v>
      </c>
      <c r="V70" s="768" t="s">
        <v>5191</v>
      </c>
      <c r="W70" s="796">
        <v>17</v>
      </c>
      <c r="X70" s="772">
        <v>43</v>
      </c>
      <c r="Y70" s="768" t="s">
        <v>5191</v>
      </c>
      <c r="Z70" s="798">
        <v>43</v>
      </c>
      <c r="AA70" s="762"/>
      <c r="AB70" s="1170"/>
      <c r="AC70" s="1170"/>
      <c r="AD70" s="1163"/>
      <c r="AE70" s="1163"/>
      <c r="AF70" s="1203"/>
      <c r="AG70" s="1761" t="s">
        <v>5312</v>
      </c>
      <c r="AH70" s="1761"/>
      <c r="AI70" s="1761"/>
      <c r="AJ70" s="1761"/>
      <c r="AK70" s="1761"/>
      <c r="AL70" s="1761"/>
      <c r="AM70" s="1761"/>
      <c r="AN70" s="1761"/>
      <c r="AO70" s="1761"/>
      <c r="AP70" s="1761"/>
      <c r="AQ70" s="1761"/>
      <c r="AR70" s="1761"/>
      <c r="AS70" s="1761"/>
      <c r="AT70" s="1761"/>
      <c r="AU70" s="1761"/>
      <c r="AW70" s="1163"/>
      <c r="AX70" s="1163"/>
      <c r="AY70" s="1163"/>
      <c r="AZ70" s="1163"/>
      <c r="BA70" s="1163"/>
      <c r="BB70" s="1163"/>
      <c r="BC70" s="1163"/>
      <c r="BD70" s="1737"/>
      <c r="BE70" s="1076" t="s">
        <v>5304</v>
      </c>
      <c r="BF70" s="1077"/>
      <c r="BG70" s="1018"/>
      <c r="BH70" s="1076" t="s">
        <v>5251</v>
      </c>
      <c r="BI70" s="1077"/>
      <c r="BJ70" s="1018"/>
      <c r="BK70" s="1076" t="s">
        <v>5252</v>
      </c>
      <c r="BL70" s="1077"/>
      <c r="BM70" s="1018"/>
      <c r="BN70" s="1076" t="s">
        <v>5193</v>
      </c>
      <c r="BO70" s="1077"/>
      <c r="BP70" s="1018"/>
      <c r="BQ70" s="1076" t="s">
        <v>5249</v>
      </c>
      <c r="BR70" s="1077"/>
      <c r="BS70" s="1018"/>
      <c r="BT70" s="1076" t="s">
        <v>5174</v>
      </c>
      <c r="BU70" s="1077"/>
      <c r="BV70" s="1018"/>
      <c r="BW70" s="1076" t="s">
        <v>5217</v>
      </c>
      <c r="BX70" s="1077"/>
      <c r="BY70" s="1018"/>
      <c r="BZ70" s="1076" t="s">
        <v>5305</v>
      </c>
      <c r="CA70" s="1077"/>
      <c r="CB70" s="1018"/>
      <c r="CC70" s="1076" t="s">
        <v>5306</v>
      </c>
      <c r="CD70" s="1077"/>
      <c r="CE70" s="1018"/>
      <c r="CF70" s="1076" t="s">
        <v>5307</v>
      </c>
      <c r="CG70" s="1077"/>
      <c r="CH70" s="1018"/>
      <c r="CI70" s="1076" t="s">
        <v>689</v>
      </c>
      <c r="CJ70" s="1077"/>
      <c r="CK70" s="1197"/>
      <c r="CL70" s="1197"/>
      <c r="CM70" s="1197"/>
    </row>
    <row r="71" spans="1:91" ht="44.25">
      <c r="A71" s="762"/>
      <c r="B71" s="767" t="s">
        <v>36</v>
      </c>
      <c r="C71" s="768" t="s">
        <v>5191</v>
      </c>
      <c r="D71" s="793" t="s">
        <v>36</v>
      </c>
      <c r="E71" s="770" t="s">
        <v>5244</v>
      </c>
      <c r="F71" s="768" t="s">
        <v>5191</v>
      </c>
      <c r="G71" s="794" t="s">
        <v>5244</v>
      </c>
      <c r="H71" s="772">
        <v>18</v>
      </c>
      <c r="I71" s="768" t="s">
        <v>5191</v>
      </c>
      <c r="J71" s="794">
        <v>18</v>
      </c>
      <c r="K71" s="772">
        <v>44</v>
      </c>
      <c r="L71" s="768" t="s">
        <v>5191</v>
      </c>
      <c r="M71" s="795">
        <v>44</v>
      </c>
      <c r="N71" s="762"/>
      <c r="O71" s="767" t="s">
        <v>36</v>
      </c>
      <c r="P71" s="768" t="s">
        <v>5191</v>
      </c>
      <c r="Q71" s="796" t="s">
        <v>36</v>
      </c>
      <c r="R71" s="770" t="s">
        <v>5244</v>
      </c>
      <c r="S71" s="768" t="s">
        <v>5191</v>
      </c>
      <c r="T71" s="797" t="s">
        <v>5244</v>
      </c>
      <c r="U71" s="772">
        <v>18</v>
      </c>
      <c r="V71" s="768" t="s">
        <v>5191</v>
      </c>
      <c r="W71" s="796">
        <v>18</v>
      </c>
      <c r="X71" s="772">
        <v>44</v>
      </c>
      <c r="Y71" s="768" t="s">
        <v>5191</v>
      </c>
      <c r="Z71" s="798">
        <v>44</v>
      </c>
      <c r="AA71" s="762"/>
      <c r="AB71" s="1170"/>
      <c r="AC71" s="1170"/>
      <c r="AD71" s="1163"/>
      <c r="AE71" s="19"/>
      <c r="AF71" s="19"/>
      <c r="AG71" s="19"/>
      <c r="AH71" s="19"/>
      <c r="AI71" s="19"/>
      <c r="AJ71" s="19"/>
      <c r="AK71" s="19"/>
      <c r="AL71" s="19"/>
      <c r="AM71" s="19"/>
      <c r="AN71" s="19"/>
      <c r="AO71" s="19"/>
      <c r="AP71" s="19"/>
      <c r="AQ71" s="1163"/>
      <c r="AR71" s="1163"/>
      <c r="AS71" s="1163"/>
      <c r="AT71" s="1163"/>
      <c r="AU71" s="1163"/>
      <c r="AV71" s="1163"/>
      <c r="AW71" s="1163"/>
      <c r="AX71" s="1163"/>
      <c r="AY71" s="1163"/>
      <c r="AZ71" s="1163"/>
      <c r="BA71" s="1163"/>
      <c r="BB71" s="1163"/>
      <c r="BC71" s="1163"/>
      <c r="BD71" s="1175"/>
      <c r="BE71" s="1018"/>
      <c r="BF71" s="1018"/>
      <c r="BG71" s="1018"/>
      <c r="BH71" s="1018"/>
      <c r="BI71" s="1018"/>
      <c r="BJ71" s="1018"/>
      <c r="BK71" s="1018"/>
      <c r="BL71" s="1018"/>
      <c r="BM71" s="1018"/>
      <c r="BN71" s="1018"/>
      <c r="BO71" s="1018"/>
      <c r="BP71" s="1018"/>
      <c r="BQ71" s="1018"/>
      <c r="BR71" s="1018"/>
      <c r="BS71" s="1018"/>
      <c r="BT71" s="1018"/>
      <c r="BU71" s="1018"/>
      <c r="BV71" s="1018"/>
      <c r="BW71" s="1018"/>
      <c r="BX71" s="1018"/>
      <c r="BY71" s="1018"/>
      <c r="BZ71" s="1018"/>
      <c r="CA71" s="1018"/>
      <c r="CB71" s="1018"/>
      <c r="CC71" s="1018"/>
      <c r="CD71" s="1018"/>
      <c r="CE71" s="1018"/>
      <c r="CF71" s="1018"/>
      <c r="CG71" s="1018"/>
      <c r="CH71" s="1018"/>
      <c r="CI71" s="1018"/>
      <c r="CJ71" s="1018"/>
      <c r="CK71" s="1197"/>
      <c r="CL71" s="1197"/>
      <c r="CM71" s="1197"/>
    </row>
    <row r="72" spans="1:91" ht="44.25">
      <c r="A72" s="762"/>
      <c r="B72" s="767" t="s">
        <v>32</v>
      </c>
      <c r="C72" s="768" t="s">
        <v>5191</v>
      </c>
      <c r="D72" s="793" t="s">
        <v>32</v>
      </c>
      <c r="E72" s="770" t="s">
        <v>5248</v>
      </c>
      <c r="F72" s="768" t="s">
        <v>5191</v>
      </c>
      <c r="G72" s="794" t="s">
        <v>5248</v>
      </c>
      <c r="H72" s="772">
        <v>19</v>
      </c>
      <c r="I72" s="768" t="s">
        <v>5191</v>
      </c>
      <c r="J72" s="794">
        <v>19</v>
      </c>
      <c r="K72" s="772">
        <v>45</v>
      </c>
      <c r="L72" s="768" t="s">
        <v>5191</v>
      </c>
      <c r="M72" s="795">
        <v>45</v>
      </c>
      <c r="N72" s="762"/>
      <c r="O72" s="767" t="s">
        <v>32</v>
      </c>
      <c r="P72" s="768" t="s">
        <v>5191</v>
      </c>
      <c r="Q72" s="796" t="s">
        <v>32</v>
      </c>
      <c r="R72" s="770" t="s">
        <v>5248</v>
      </c>
      <c r="S72" s="768" t="s">
        <v>5191</v>
      </c>
      <c r="T72" s="797" t="s">
        <v>5248</v>
      </c>
      <c r="U72" s="772">
        <v>19</v>
      </c>
      <c r="V72" s="768" t="s">
        <v>5191</v>
      </c>
      <c r="W72" s="796">
        <v>19</v>
      </c>
      <c r="X72" s="772">
        <v>45</v>
      </c>
      <c r="Y72" s="768" t="s">
        <v>5191</v>
      </c>
      <c r="Z72" s="798">
        <v>45</v>
      </c>
      <c r="AA72" s="762"/>
      <c r="AB72" s="1170"/>
      <c r="AC72" s="1170"/>
      <c r="AD72" s="1163"/>
      <c r="AE72" s="1163"/>
      <c r="AF72" s="1163"/>
      <c r="AG72" s="1204" t="s">
        <v>12</v>
      </c>
      <c r="AH72" s="1163"/>
      <c r="AI72" s="1205" t="s">
        <v>470</v>
      </c>
      <c r="AJ72" s="1202"/>
      <c r="AK72" s="1031" t="s">
        <v>12</v>
      </c>
      <c r="AL72" s="1163"/>
      <c r="AM72" s="1032" t="s">
        <v>470</v>
      </c>
      <c r="AO72" s="1033" t="s">
        <v>470</v>
      </c>
      <c r="AQ72" s="1034" t="s">
        <v>12</v>
      </c>
      <c r="AR72" s="1163"/>
      <c r="AS72" s="1035" t="s">
        <v>12</v>
      </c>
      <c r="AT72" s="1163"/>
      <c r="AU72" s="1036" t="s">
        <v>12</v>
      </c>
      <c r="AV72" s="1163"/>
      <c r="AW72" s="1163"/>
      <c r="AX72" s="1163"/>
      <c r="AY72" s="1163"/>
      <c r="AZ72" s="1163"/>
      <c r="BA72" s="1163"/>
      <c r="BB72" s="1163"/>
      <c r="BC72" s="1163"/>
      <c r="BD72" s="1737" t="s">
        <v>5213</v>
      </c>
      <c r="BE72" s="1082" t="s">
        <v>5304</v>
      </c>
      <c r="BF72" s="1185"/>
      <c r="BG72" s="1018"/>
      <c r="BH72" s="1082" t="s">
        <v>5250</v>
      </c>
      <c r="BI72" s="1185"/>
      <c r="BJ72" s="1018"/>
      <c r="BK72" s="1082" t="s">
        <v>746</v>
      </c>
      <c r="BL72" s="1185"/>
      <c r="BM72" s="1018"/>
      <c r="BN72" s="1082" t="s">
        <v>26</v>
      </c>
      <c r="BO72" s="1185"/>
      <c r="BP72" s="1018"/>
      <c r="BQ72" s="1082" t="s">
        <v>42</v>
      </c>
      <c r="BR72" s="1185"/>
      <c r="BS72" s="1018"/>
      <c r="BT72" s="1082" t="s">
        <v>27</v>
      </c>
      <c r="BU72" s="1185"/>
      <c r="BV72" s="1018"/>
      <c r="BW72" s="1082" t="s">
        <v>38</v>
      </c>
      <c r="BX72" s="1185"/>
      <c r="BY72" s="1018"/>
      <c r="BZ72" s="1082" t="s">
        <v>768</v>
      </c>
      <c r="CA72" s="1185"/>
      <c r="CB72" s="1018"/>
      <c r="CC72" s="1082" t="s">
        <v>2</v>
      </c>
      <c r="CD72" s="1185"/>
      <c r="CE72" s="1018"/>
      <c r="CF72" s="1082" t="s">
        <v>819</v>
      </c>
      <c r="CG72" s="1185"/>
      <c r="CH72" s="1018"/>
      <c r="CI72" s="1082" t="s">
        <v>5279</v>
      </c>
      <c r="CJ72" s="1185"/>
      <c r="CK72" s="1197"/>
      <c r="CL72" s="1197"/>
      <c r="CM72" s="1197"/>
    </row>
    <row r="73" spans="1:91" ht="44.25">
      <c r="A73" s="762"/>
      <c r="B73" s="767" t="s">
        <v>40</v>
      </c>
      <c r="C73" s="768" t="s">
        <v>5191</v>
      </c>
      <c r="D73" s="793" t="s">
        <v>40</v>
      </c>
      <c r="E73" s="770" t="s">
        <v>747</v>
      </c>
      <c r="F73" s="768" t="s">
        <v>5191</v>
      </c>
      <c r="G73" s="794" t="s">
        <v>747</v>
      </c>
      <c r="H73" s="772">
        <v>20</v>
      </c>
      <c r="I73" s="768" t="s">
        <v>5191</v>
      </c>
      <c r="J73" s="794">
        <v>20</v>
      </c>
      <c r="K73" s="772">
        <v>46</v>
      </c>
      <c r="L73" s="768" t="s">
        <v>5191</v>
      </c>
      <c r="M73" s="795">
        <v>46</v>
      </c>
      <c r="N73" s="762"/>
      <c r="O73" s="767" t="s">
        <v>40</v>
      </c>
      <c r="P73" s="768" t="s">
        <v>5191</v>
      </c>
      <c r="Q73" s="796" t="s">
        <v>40</v>
      </c>
      <c r="R73" s="770" t="s">
        <v>747</v>
      </c>
      <c r="S73" s="768" t="s">
        <v>5191</v>
      </c>
      <c r="T73" s="797" t="s">
        <v>747</v>
      </c>
      <c r="U73" s="772">
        <v>20</v>
      </c>
      <c r="V73" s="768" t="s">
        <v>5191</v>
      </c>
      <c r="W73" s="796">
        <v>20</v>
      </c>
      <c r="X73" s="772">
        <v>46</v>
      </c>
      <c r="Y73" s="768" t="s">
        <v>5191</v>
      </c>
      <c r="Z73" s="798">
        <v>46</v>
      </c>
      <c r="AA73" s="762"/>
      <c r="AB73" s="1170"/>
      <c r="AC73" s="1170"/>
      <c r="AD73" s="1163"/>
      <c r="AE73" s="1163"/>
      <c r="AF73" s="1163"/>
      <c r="AG73" s="1206" t="s">
        <v>15</v>
      </c>
      <c r="AH73" s="1163"/>
      <c r="AI73" s="1207" t="s">
        <v>472</v>
      </c>
      <c r="AJ73" s="1202"/>
      <c r="AK73" s="1031" t="s">
        <v>15</v>
      </c>
      <c r="AL73" s="1163"/>
      <c r="AM73" s="1032" t="s">
        <v>471</v>
      </c>
      <c r="AO73" s="1037" t="s">
        <v>472</v>
      </c>
      <c r="AQ73" s="1034" t="s">
        <v>15</v>
      </c>
      <c r="AR73" s="1163"/>
      <c r="AS73" s="1035" t="s">
        <v>15</v>
      </c>
      <c r="AT73" s="1163"/>
      <c r="AU73" s="1036" t="s">
        <v>15</v>
      </c>
      <c r="AV73" s="1163"/>
      <c r="AW73" s="1163"/>
      <c r="AX73" s="1163"/>
      <c r="AY73" s="1163"/>
      <c r="AZ73" s="1163"/>
      <c r="BA73" s="1163"/>
      <c r="BB73" s="1163"/>
      <c r="BC73" s="1163"/>
      <c r="BD73" s="1737"/>
      <c r="BE73" s="1078" t="s">
        <v>5304</v>
      </c>
      <c r="BF73" s="1079"/>
      <c r="BG73" s="1018"/>
      <c r="BH73" s="1078" t="s">
        <v>5251</v>
      </c>
      <c r="BI73" s="1079"/>
      <c r="BJ73" s="1018"/>
      <c r="BK73" s="1078" t="s">
        <v>5252</v>
      </c>
      <c r="BL73" s="1079"/>
      <c r="BM73" s="1018"/>
      <c r="BN73" s="1078" t="s">
        <v>5193</v>
      </c>
      <c r="BO73" s="1079"/>
      <c r="BP73" s="1018"/>
      <c r="BQ73" s="1078" t="s">
        <v>5249</v>
      </c>
      <c r="BR73" s="1079"/>
      <c r="BS73" s="1018"/>
      <c r="BT73" s="1078" t="s">
        <v>5174</v>
      </c>
      <c r="BU73" s="1079"/>
      <c r="BV73" s="1018"/>
      <c r="BW73" s="1078" t="s">
        <v>5217</v>
      </c>
      <c r="BX73" s="1079"/>
      <c r="BY73" s="1018"/>
      <c r="BZ73" s="1078" t="s">
        <v>5305</v>
      </c>
      <c r="CA73" s="1079"/>
      <c r="CB73" s="1018"/>
      <c r="CC73" s="1078" t="s">
        <v>5306</v>
      </c>
      <c r="CD73" s="1079"/>
      <c r="CE73" s="1018"/>
      <c r="CF73" s="1078" t="s">
        <v>5307</v>
      </c>
      <c r="CG73" s="1079"/>
      <c r="CH73" s="1018"/>
      <c r="CI73" s="1078" t="s">
        <v>689</v>
      </c>
      <c r="CJ73" s="1079"/>
      <c r="CK73" s="1197"/>
      <c r="CL73" s="1197"/>
      <c r="CM73" s="1197"/>
    </row>
    <row r="74" spans="1:91" ht="44.25">
      <c r="A74" s="762"/>
      <c r="B74" s="767" t="s">
        <v>48</v>
      </c>
      <c r="C74" s="768" t="s">
        <v>5191</v>
      </c>
      <c r="D74" s="793" t="s">
        <v>48</v>
      </c>
      <c r="E74" s="770" t="s">
        <v>748</v>
      </c>
      <c r="F74" s="768" t="s">
        <v>5191</v>
      </c>
      <c r="G74" s="794" t="s">
        <v>748</v>
      </c>
      <c r="H74" s="772">
        <v>21</v>
      </c>
      <c r="I74" s="768" t="s">
        <v>5191</v>
      </c>
      <c r="J74" s="794">
        <v>21</v>
      </c>
      <c r="K74" s="772">
        <v>47</v>
      </c>
      <c r="L74" s="768" t="s">
        <v>5191</v>
      </c>
      <c r="M74" s="795">
        <v>47</v>
      </c>
      <c r="N74" s="762"/>
      <c r="O74" s="767" t="s">
        <v>48</v>
      </c>
      <c r="P74" s="768" t="s">
        <v>5191</v>
      </c>
      <c r="Q74" s="796" t="s">
        <v>48</v>
      </c>
      <c r="R74" s="770" t="s">
        <v>748</v>
      </c>
      <c r="S74" s="768" t="s">
        <v>5191</v>
      </c>
      <c r="T74" s="797" t="s">
        <v>748</v>
      </c>
      <c r="U74" s="772">
        <v>21</v>
      </c>
      <c r="V74" s="768" t="s">
        <v>5191</v>
      </c>
      <c r="W74" s="796">
        <v>21</v>
      </c>
      <c r="X74" s="772">
        <v>47</v>
      </c>
      <c r="Y74" s="768" t="s">
        <v>5191</v>
      </c>
      <c r="Z74" s="798">
        <v>47</v>
      </c>
      <c r="AA74" s="762"/>
      <c r="AB74" s="1170"/>
      <c r="AC74" s="1170"/>
      <c r="AD74" s="1163"/>
      <c r="AE74" s="1163"/>
      <c r="AF74" s="1163"/>
      <c r="AG74" s="1208" t="s">
        <v>16</v>
      </c>
      <c r="AH74" s="1163"/>
      <c r="AI74" s="1206" t="s">
        <v>471</v>
      </c>
      <c r="AJ74" s="1202"/>
      <c r="AK74" s="1031" t="s">
        <v>16</v>
      </c>
      <c r="AL74" s="1163"/>
      <c r="AM74" s="1032" t="s">
        <v>472</v>
      </c>
      <c r="AO74" s="1037"/>
      <c r="AQ74" s="1034" t="s">
        <v>16</v>
      </c>
      <c r="AR74" s="1163"/>
      <c r="AS74" s="1035" t="s">
        <v>16</v>
      </c>
      <c r="AT74" s="1163"/>
      <c r="AU74" s="1036" t="s">
        <v>16</v>
      </c>
      <c r="AV74" s="1163"/>
      <c r="AW74" s="1163"/>
      <c r="AX74" s="1163"/>
      <c r="AY74" s="1163"/>
      <c r="AZ74" s="1163"/>
      <c r="BA74" s="1163"/>
      <c r="BB74" s="1163"/>
      <c r="BC74" s="1163"/>
      <c r="BD74" s="1163"/>
      <c r="BE74" s="1200"/>
      <c r="BF74" s="1200"/>
      <c r="BG74" s="1200"/>
      <c r="BH74" s="1200"/>
      <c r="BI74" s="1200"/>
      <c r="BJ74" s="1200"/>
      <c r="BK74" s="1200"/>
      <c r="BL74" s="1200"/>
      <c r="BM74" s="1200"/>
      <c r="BN74" s="1200"/>
      <c r="BO74" s="1200"/>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row>
    <row r="75" spans="1:91" ht="44.25">
      <c r="A75" s="762"/>
      <c r="B75" s="767" t="s">
        <v>42</v>
      </c>
      <c r="C75" s="768" t="s">
        <v>5191</v>
      </c>
      <c r="D75" s="793" t="s">
        <v>42</v>
      </c>
      <c r="E75" s="770" t="s">
        <v>5249</v>
      </c>
      <c r="F75" s="768" t="s">
        <v>5191</v>
      </c>
      <c r="G75" s="794" t="s">
        <v>5249</v>
      </c>
      <c r="H75" s="772">
        <v>22</v>
      </c>
      <c r="I75" s="768" t="s">
        <v>5191</v>
      </c>
      <c r="J75" s="794">
        <v>22</v>
      </c>
      <c r="K75" s="772">
        <v>48</v>
      </c>
      <c r="L75" s="768" t="s">
        <v>5191</v>
      </c>
      <c r="M75" s="795">
        <v>48</v>
      </c>
      <c r="N75" s="762"/>
      <c r="O75" s="767" t="s">
        <v>42</v>
      </c>
      <c r="P75" s="768" t="s">
        <v>5191</v>
      </c>
      <c r="Q75" s="796" t="s">
        <v>42</v>
      </c>
      <c r="R75" s="770" t="s">
        <v>5249</v>
      </c>
      <c r="S75" s="768" t="s">
        <v>5191</v>
      </c>
      <c r="T75" s="797" t="s">
        <v>5249</v>
      </c>
      <c r="U75" s="772">
        <v>22</v>
      </c>
      <c r="V75" s="768" t="s">
        <v>5191</v>
      </c>
      <c r="W75" s="796">
        <v>22</v>
      </c>
      <c r="X75" s="772">
        <v>48</v>
      </c>
      <c r="Y75" s="768" t="s">
        <v>5191</v>
      </c>
      <c r="Z75" s="798">
        <v>48</v>
      </c>
      <c r="AA75" s="762"/>
      <c r="AB75" s="1170"/>
      <c r="AC75" s="1170"/>
      <c r="AD75" s="1163"/>
      <c r="AE75" s="1163"/>
      <c r="AF75" s="1163"/>
      <c r="AG75" s="1209" t="s">
        <v>17</v>
      </c>
      <c r="AH75" s="1163"/>
      <c r="AI75" s="1207" t="s">
        <v>473</v>
      </c>
      <c r="AJ75" s="1202"/>
      <c r="AK75" s="1031" t="s">
        <v>17</v>
      </c>
      <c r="AL75" s="1163"/>
      <c r="AM75" s="1032" t="s">
        <v>473</v>
      </c>
      <c r="AO75" s="1038" t="s">
        <v>471</v>
      </c>
      <c r="AQ75" s="1034" t="s">
        <v>17</v>
      </c>
      <c r="AR75" s="1163"/>
      <c r="AS75" s="1035" t="s">
        <v>17</v>
      </c>
      <c r="AT75" s="1163"/>
      <c r="AU75" s="1036" t="s">
        <v>17</v>
      </c>
      <c r="AV75" s="1163"/>
      <c r="AW75" s="1163"/>
      <c r="AX75" s="1163"/>
      <c r="AY75" s="1163"/>
      <c r="AZ75" s="1163"/>
      <c r="BA75" s="1163"/>
      <c r="BB75" s="1163"/>
      <c r="BC75" s="1163"/>
      <c r="BD75" s="1163"/>
      <c r="BE75" s="1200"/>
      <c r="BF75" s="1200"/>
      <c r="BG75" s="1200"/>
      <c r="BH75" s="1200"/>
      <c r="BI75" s="1200"/>
      <c r="BJ75" s="1200"/>
      <c r="BK75" s="1200"/>
      <c r="BL75" s="1200"/>
      <c r="BM75" s="1200"/>
      <c r="BN75" s="1200"/>
      <c r="BO75" s="1200"/>
      <c r="BP75" s="1200"/>
      <c r="BQ75" s="1200"/>
      <c r="BR75" s="1200"/>
      <c r="BS75" s="1200"/>
      <c r="BT75" s="1200"/>
      <c r="BU75" s="1200"/>
      <c r="BV75" s="1200"/>
      <c r="BW75" s="1200"/>
      <c r="BX75" s="1200"/>
      <c r="BY75" s="1200"/>
      <c r="BZ75" s="1200"/>
      <c r="CA75" s="1200"/>
      <c r="CB75" s="1200"/>
      <c r="CC75" s="1200"/>
      <c r="CD75" s="1200"/>
      <c r="CE75" s="1200"/>
      <c r="CF75" s="1200"/>
      <c r="CG75" s="1200"/>
      <c r="CH75" s="1200"/>
      <c r="CI75" s="1200"/>
      <c r="CJ75" s="1200"/>
      <c r="CK75" s="1200"/>
      <c r="CL75" s="1200"/>
      <c r="CM75" s="1200"/>
    </row>
    <row r="76" spans="1:91" ht="44.25">
      <c r="A76" s="762"/>
      <c r="B76" s="767" t="s">
        <v>5250</v>
      </c>
      <c r="C76" s="768" t="s">
        <v>5191</v>
      </c>
      <c r="D76" s="793" t="s">
        <v>5250</v>
      </c>
      <c r="E76" s="770" t="s">
        <v>5251</v>
      </c>
      <c r="F76" s="768" t="s">
        <v>5191</v>
      </c>
      <c r="G76" s="794" t="s">
        <v>5251</v>
      </c>
      <c r="H76" s="772">
        <v>23</v>
      </c>
      <c r="I76" s="768" t="s">
        <v>5191</v>
      </c>
      <c r="J76" s="794">
        <v>23</v>
      </c>
      <c r="K76" s="772">
        <v>49</v>
      </c>
      <c r="L76" s="768" t="s">
        <v>5191</v>
      </c>
      <c r="M76" s="795">
        <v>49</v>
      </c>
      <c r="N76" s="762"/>
      <c r="O76" s="767" t="s">
        <v>5250</v>
      </c>
      <c r="P76" s="768" t="s">
        <v>5191</v>
      </c>
      <c r="Q76" s="796" t="s">
        <v>5250</v>
      </c>
      <c r="R76" s="770" t="s">
        <v>5251</v>
      </c>
      <c r="S76" s="768" t="s">
        <v>5191</v>
      </c>
      <c r="T76" s="797" t="s">
        <v>5251</v>
      </c>
      <c r="U76" s="772">
        <v>23</v>
      </c>
      <c r="V76" s="768" t="s">
        <v>5191</v>
      </c>
      <c r="W76" s="796">
        <v>23</v>
      </c>
      <c r="X76" s="772">
        <v>49</v>
      </c>
      <c r="Y76" s="768" t="s">
        <v>5191</v>
      </c>
      <c r="Z76" s="798">
        <v>49</v>
      </c>
      <c r="AA76" s="762"/>
      <c r="AB76" s="1170"/>
      <c r="AC76" s="1170"/>
      <c r="AD76" s="1163"/>
      <c r="AE76" s="1163"/>
      <c r="AF76" s="1163"/>
      <c r="AG76" s="1210" t="s">
        <v>18</v>
      </c>
      <c r="AH76" s="1163"/>
      <c r="AI76" s="1207" t="s">
        <v>474</v>
      </c>
      <c r="AJ76" s="1202"/>
      <c r="AK76" s="1031" t="s">
        <v>18</v>
      </c>
      <c r="AL76" s="1163"/>
      <c r="AM76" s="1032" t="s">
        <v>474</v>
      </c>
      <c r="AO76" s="1039" t="s">
        <v>473</v>
      </c>
      <c r="AQ76" s="1034" t="s">
        <v>18</v>
      </c>
      <c r="AR76" s="1163"/>
      <c r="AS76" s="1035" t="s">
        <v>18</v>
      </c>
      <c r="AT76" s="1163"/>
      <c r="AU76" s="1036" t="s">
        <v>18</v>
      </c>
      <c r="AV76" s="1163"/>
      <c r="AW76" s="1163"/>
      <c r="AX76" s="1163"/>
      <c r="AY76" s="1163"/>
      <c r="AZ76" s="1163"/>
      <c r="BA76" s="1163"/>
      <c r="BB76" s="1163"/>
      <c r="BC76" s="1163"/>
      <c r="BD76" s="1163"/>
      <c r="BE76" s="1200"/>
      <c r="BF76" s="1200"/>
      <c r="BG76" s="1200"/>
      <c r="BH76" s="1200"/>
      <c r="BI76" s="1200"/>
      <c r="BJ76" s="1200"/>
      <c r="BK76" s="1200"/>
      <c r="BL76" s="1200"/>
      <c r="BM76" s="1200"/>
      <c r="BN76" s="1200"/>
      <c r="BO76" s="1200"/>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row>
    <row r="77" spans="1:91" ht="44.25">
      <c r="A77" s="762"/>
      <c r="B77" s="767" t="s">
        <v>746</v>
      </c>
      <c r="C77" s="768" t="s">
        <v>5191</v>
      </c>
      <c r="D77" s="793" t="s">
        <v>746</v>
      </c>
      <c r="E77" s="770" t="s">
        <v>5252</v>
      </c>
      <c r="F77" s="768" t="s">
        <v>5191</v>
      </c>
      <c r="G77" s="794" t="s">
        <v>5252</v>
      </c>
      <c r="H77" s="772">
        <v>24</v>
      </c>
      <c r="I77" s="768" t="s">
        <v>5191</v>
      </c>
      <c r="J77" s="794">
        <v>24</v>
      </c>
      <c r="K77" s="772">
        <v>50</v>
      </c>
      <c r="L77" s="768" t="s">
        <v>5191</v>
      </c>
      <c r="M77" s="795">
        <v>50</v>
      </c>
      <c r="N77" s="762"/>
      <c r="O77" s="767" t="s">
        <v>746</v>
      </c>
      <c r="P77" s="768" t="s">
        <v>5191</v>
      </c>
      <c r="Q77" s="796" t="s">
        <v>746</v>
      </c>
      <c r="R77" s="770" t="s">
        <v>5252</v>
      </c>
      <c r="S77" s="768" t="s">
        <v>5191</v>
      </c>
      <c r="T77" s="797" t="s">
        <v>5252</v>
      </c>
      <c r="U77" s="772">
        <v>24</v>
      </c>
      <c r="V77" s="768" t="s">
        <v>5191</v>
      </c>
      <c r="W77" s="796">
        <v>24</v>
      </c>
      <c r="X77" s="772">
        <v>50</v>
      </c>
      <c r="Y77" s="768" t="s">
        <v>5191</v>
      </c>
      <c r="Z77" s="798">
        <v>50</v>
      </c>
      <c r="AA77" s="762"/>
      <c r="AB77" s="1170"/>
      <c r="AC77" s="1170"/>
      <c r="AD77" s="1163"/>
      <c r="AE77" s="1163"/>
      <c r="AF77" s="1163"/>
      <c r="AG77" s="1211" t="s">
        <v>3</v>
      </c>
      <c r="AH77" s="1163"/>
      <c r="AI77" s="1207" t="s">
        <v>476</v>
      </c>
      <c r="AJ77" s="1202"/>
      <c r="AK77" s="1031" t="s">
        <v>3</v>
      </c>
      <c r="AL77" s="1163"/>
      <c r="AM77" s="1032" t="s">
        <v>476</v>
      </c>
      <c r="AO77" s="1040" t="s">
        <v>474</v>
      </c>
      <c r="AQ77" s="1034" t="s">
        <v>3</v>
      </c>
      <c r="AR77" s="1163"/>
      <c r="AS77" s="1035" t="s">
        <v>3</v>
      </c>
      <c r="AT77" s="1163"/>
      <c r="AU77" s="1036" t="s">
        <v>3</v>
      </c>
      <c r="AV77" s="1163"/>
      <c r="AW77" s="1163"/>
      <c r="AX77" s="1163"/>
      <c r="AY77" s="1163"/>
      <c r="AZ77" s="1163"/>
      <c r="BA77" s="1163"/>
      <c r="BB77" s="1163"/>
      <c r="BC77" s="1163"/>
      <c r="BD77" s="1163"/>
      <c r="BE77" s="1200"/>
      <c r="BF77" s="1200"/>
      <c r="BG77" s="1200"/>
      <c r="BH77" s="1200"/>
      <c r="BI77" s="1200"/>
      <c r="BJ77" s="1200"/>
      <c r="BK77" s="1200"/>
      <c r="BL77" s="1200"/>
      <c r="BM77" s="1200"/>
      <c r="BN77" s="1200"/>
      <c r="BO77" s="1200"/>
      <c r="BP77" s="1200"/>
      <c r="BQ77" s="1200"/>
      <c r="BR77" s="1200"/>
      <c r="BS77" s="1200"/>
      <c r="BT77" s="1200"/>
      <c r="BU77" s="1200"/>
      <c r="BV77" s="1200"/>
      <c r="BW77" s="1200"/>
      <c r="BX77" s="1200"/>
      <c r="BY77" s="1200"/>
      <c r="BZ77" s="1200"/>
      <c r="CA77" s="1200"/>
      <c r="CB77" s="1200"/>
      <c r="CC77" s="1200"/>
      <c r="CD77" s="1200"/>
      <c r="CE77" s="1200"/>
      <c r="CF77" s="1200"/>
      <c r="CG77" s="1200"/>
      <c r="CH77" s="1200"/>
      <c r="CI77" s="1200"/>
      <c r="CJ77" s="1200"/>
      <c r="CK77" s="1200"/>
      <c r="CL77" s="1200"/>
      <c r="CM77" s="1200"/>
    </row>
    <row r="78" spans="1:91" ht="44.25">
      <c r="A78" s="762"/>
      <c r="B78" s="767" t="s">
        <v>5241</v>
      </c>
      <c r="C78" s="768" t="s">
        <v>5191</v>
      </c>
      <c r="D78" s="793" t="s">
        <v>5241</v>
      </c>
      <c r="E78" s="770" t="s">
        <v>5246</v>
      </c>
      <c r="F78" s="768" t="s">
        <v>5191</v>
      </c>
      <c r="G78" s="794" t="s">
        <v>5246</v>
      </c>
      <c r="H78" s="772">
        <v>25</v>
      </c>
      <c r="I78" s="768" t="s">
        <v>5191</v>
      </c>
      <c r="J78" s="794">
        <v>25</v>
      </c>
      <c r="K78" s="772">
        <v>51</v>
      </c>
      <c r="L78" s="768" t="s">
        <v>5191</v>
      </c>
      <c r="M78" s="795">
        <v>51</v>
      </c>
      <c r="N78" s="762"/>
      <c r="O78" s="767" t="s">
        <v>5241</v>
      </c>
      <c r="P78" s="768" t="s">
        <v>5191</v>
      </c>
      <c r="Q78" s="796" t="s">
        <v>5241</v>
      </c>
      <c r="R78" s="770" t="s">
        <v>5246</v>
      </c>
      <c r="S78" s="768" t="s">
        <v>5191</v>
      </c>
      <c r="T78" s="797" t="s">
        <v>5246</v>
      </c>
      <c r="U78" s="772">
        <v>25</v>
      </c>
      <c r="V78" s="768" t="s">
        <v>5191</v>
      </c>
      <c r="W78" s="796">
        <v>25</v>
      </c>
      <c r="X78" s="772">
        <v>51</v>
      </c>
      <c r="Y78" s="768" t="s">
        <v>5191</v>
      </c>
      <c r="Z78" s="798">
        <v>51</v>
      </c>
      <c r="AA78" s="762"/>
      <c r="AB78" s="1170"/>
      <c r="AC78" s="1170"/>
      <c r="AD78" s="1163"/>
      <c r="AE78" s="1163"/>
      <c r="AF78" s="1163"/>
      <c r="AG78" s="1212" t="s">
        <v>19</v>
      </c>
      <c r="AH78" s="1163"/>
      <c r="AI78" s="1207" t="s">
        <v>478</v>
      </c>
      <c r="AJ78" s="1202"/>
      <c r="AK78" s="1031" t="s">
        <v>19</v>
      </c>
      <c r="AL78" s="1163"/>
      <c r="AM78" s="1032" t="s">
        <v>478</v>
      </c>
      <c r="AO78" s="1041" t="s">
        <v>476</v>
      </c>
      <c r="AQ78" s="1034" t="s">
        <v>19</v>
      </c>
      <c r="AR78" s="1163"/>
      <c r="AS78" s="1035" t="s">
        <v>19</v>
      </c>
      <c r="AT78" s="1163"/>
      <c r="AU78" s="1036" t="s">
        <v>19</v>
      </c>
      <c r="AV78" s="1163"/>
      <c r="AW78" s="1163"/>
      <c r="AX78" s="1163"/>
      <c r="AY78" s="1163"/>
      <c r="AZ78" s="1163"/>
      <c r="BA78" s="1163"/>
      <c r="BB78" s="1163"/>
      <c r="BC78" s="1163"/>
      <c r="BD78" s="1163"/>
      <c r="BE78" s="1200"/>
      <c r="BF78" s="1200"/>
      <c r="BG78" s="1200"/>
      <c r="BH78" s="1200"/>
      <c r="BI78" s="1200"/>
      <c r="BJ78" s="1200"/>
      <c r="BK78" s="1200"/>
      <c r="BL78" s="1200"/>
      <c r="BM78" s="1200"/>
      <c r="BN78" s="1200"/>
      <c r="BO78" s="1200"/>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row>
    <row r="79" spans="1:91" ht="44.25">
      <c r="A79" s="762"/>
      <c r="B79" s="767" t="s">
        <v>44</v>
      </c>
      <c r="C79" s="768" t="s">
        <v>5191</v>
      </c>
      <c r="D79" s="793" t="s">
        <v>44</v>
      </c>
      <c r="E79" s="770" t="s">
        <v>5245</v>
      </c>
      <c r="F79" s="768" t="s">
        <v>5191</v>
      </c>
      <c r="G79" s="794" t="s">
        <v>5245</v>
      </c>
      <c r="H79" s="772">
        <v>26</v>
      </c>
      <c r="I79" s="768" t="s">
        <v>5191</v>
      </c>
      <c r="J79" s="794">
        <v>26</v>
      </c>
      <c r="K79" s="772">
        <v>52</v>
      </c>
      <c r="L79" s="768" t="s">
        <v>5191</v>
      </c>
      <c r="M79" s="795">
        <v>52</v>
      </c>
      <c r="N79" s="762"/>
      <c r="O79" s="767" t="s">
        <v>44</v>
      </c>
      <c r="P79" s="768" t="s">
        <v>5191</v>
      </c>
      <c r="Q79" s="796" t="s">
        <v>44</v>
      </c>
      <c r="R79" s="770" t="s">
        <v>5245</v>
      </c>
      <c r="S79" s="768" t="s">
        <v>5191</v>
      </c>
      <c r="T79" s="797" t="s">
        <v>5245</v>
      </c>
      <c r="U79" s="772">
        <v>26</v>
      </c>
      <c r="V79" s="768" t="s">
        <v>5191</v>
      </c>
      <c r="W79" s="796">
        <v>26</v>
      </c>
      <c r="X79" s="772">
        <v>52</v>
      </c>
      <c r="Y79" s="768" t="s">
        <v>5191</v>
      </c>
      <c r="Z79" s="798">
        <v>52</v>
      </c>
      <c r="AA79" s="762"/>
      <c r="AB79" s="1170"/>
      <c r="AC79" s="1170"/>
      <c r="AD79" s="1163"/>
      <c r="AE79" s="1163"/>
      <c r="AF79" s="1163"/>
      <c r="AG79" s="1042" t="s">
        <v>479</v>
      </c>
      <c r="AH79" s="1163"/>
      <c r="AI79" s="1207" t="s">
        <v>484</v>
      </c>
      <c r="AJ79" s="1202"/>
      <c r="AK79" s="1031" t="s">
        <v>479</v>
      </c>
      <c r="AL79" s="1163"/>
      <c r="AM79" s="1032" t="s">
        <v>484</v>
      </c>
      <c r="AO79" s="1043" t="s">
        <v>478</v>
      </c>
      <c r="AQ79" s="1034" t="s">
        <v>479</v>
      </c>
      <c r="AR79" s="1163"/>
      <c r="AS79" s="1035" t="s">
        <v>479</v>
      </c>
      <c r="AT79" s="1163"/>
      <c r="AU79" s="1036" t="s">
        <v>479</v>
      </c>
      <c r="AV79" s="1163"/>
      <c r="AW79" s="1163"/>
      <c r="AX79" s="1163"/>
      <c r="AY79" s="1163"/>
      <c r="AZ79" s="1163"/>
      <c r="BA79" s="1163"/>
      <c r="BB79" s="1163"/>
      <c r="BC79" s="1163"/>
      <c r="BD79" s="1163"/>
      <c r="BE79" s="1200"/>
      <c r="BF79" s="1200"/>
      <c r="BG79" s="1200"/>
      <c r="BH79" s="1200"/>
      <c r="BI79" s="1200"/>
      <c r="BJ79" s="1200"/>
      <c r="BK79" s="1200"/>
      <c r="BL79" s="1200"/>
      <c r="BM79" s="1200"/>
      <c r="BN79" s="1200"/>
      <c r="BO79" s="1200"/>
      <c r="BP79" s="1200"/>
      <c r="BQ79" s="1200"/>
      <c r="BR79" s="1200"/>
      <c r="BS79" s="1200"/>
      <c r="BT79" s="1200"/>
      <c r="BU79" s="1200"/>
      <c r="BV79" s="1200"/>
      <c r="BW79" s="1200"/>
      <c r="BX79" s="1200"/>
      <c r="BY79" s="1200"/>
      <c r="BZ79" s="1200"/>
      <c r="CA79" s="1200"/>
      <c r="CB79" s="1200"/>
      <c r="CC79" s="1200"/>
      <c r="CD79" s="1200"/>
      <c r="CE79" s="1200"/>
      <c r="CF79" s="1200"/>
      <c r="CG79" s="1200"/>
      <c r="CH79" s="1200"/>
      <c r="CI79" s="1200"/>
      <c r="CJ79" s="1200"/>
      <c r="CK79" s="1200"/>
      <c r="CL79" s="1200"/>
      <c r="CM79" s="1200"/>
    </row>
    <row r="80" spans="1:91" ht="44.25">
      <c r="A80" s="762"/>
      <c r="B80" s="767" t="s">
        <v>725</v>
      </c>
      <c r="C80" s="768" t="s">
        <v>5191</v>
      </c>
      <c r="D80" s="793" t="s">
        <v>725</v>
      </c>
      <c r="E80" s="770" t="s">
        <v>5</v>
      </c>
      <c r="F80" s="768" t="s">
        <v>5191</v>
      </c>
      <c r="G80" s="794" t="s">
        <v>5</v>
      </c>
      <c r="H80" s="772" t="s">
        <v>5243</v>
      </c>
      <c r="I80" s="768" t="s">
        <v>5191</v>
      </c>
      <c r="J80" s="793" t="s">
        <v>5243</v>
      </c>
      <c r="K80" s="772" t="s">
        <v>5306</v>
      </c>
      <c r="L80" s="768" t="s">
        <v>5191</v>
      </c>
      <c r="M80" s="795" t="s">
        <v>5306</v>
      </c>
      <c r="N80" s="762"/>
      <c r="O80" s="767" t="s">
        <v>725</v>
      </c>
      <c r="P80" s="768" t="s">
        <v>5191</v>
      </c>
      <c r="Q80" s="796" t="s">
        <v>725</v>
      </c>
      <c r="R80" s="770" t="s">
        <v>5</v>
      </c>
      <c r="S80" s="768" t="s">
        <v>5191</v>
      </c>
      <c r="T80" s="797" t="s">
        <v>5</v>
      </c>
      <c r="U80" s="772" t="s">
        <v>5243</v>
      </c>
      <c r="V80" s="768" t="s">
        <v>5191</v>
      </c>
      <c r="W80" s="796" t="s">
        <v>5243</v>
      </c>
      <c r="X80" s="772" t="s">
        <v>5306</v>
      </c>
      <c r="Y80" s="768" t="s">
        <v>5191</v>
      </c>
      <c r="Z80" s="798" t="s">
        <v>5306</v>
      </c>
      <c r="AA80" s="762"/>
      <c r="AB80" s="1170"/>
      <c r="AC80" s="1170"/>
      <c r="AD80" s="1163"/>
      <c r="AE80" s="1163"/>
      <c r="AF80" s="1163"/>
      <c r="AG80" s="1213" t="s">
        <v>20</v>
      </c>
      <c r="AH80" s="1163"/>
      <c r="AI80" s="1207" t="s">
        <v>485</v>
      </c>
      <c r="AJ80" s="1202"/>
      <c r="AK80" s="1031" t="s">
        <v>20</v>
      </c>
      <c r="AL80" s="1163"/>
      <c r="AM80" s="1032" t="s">
        <v>485</v>
      </c>
      <c r="AO80" s="1044" t="s">
        <v>484</v>
      </c>
      <c r="AQ80" s="1034" t="s">
        <v>20</v>
      </c>
      <c r="AR80" s="1163"/>
      <c r="AS80" s="1035" t="s">
        <v>20</v>
      </c>
      <c r="AT80" s="1163"/>
      <c r="AU80" s="1036" t="s">
        <v>20</v>
      </c>
      <c r="AV80" s="1163"/>
      <c r="AW80" s="1163"/>
      <c r="AX80" s="1163"/>
      <c r="AY80" s="1163"/>
      <c r="AZ80" s="1163"/>
      <c r="BA80" s="1163"/>
      <c r="BB80" s="1163"/>
      <c r="BC80" s="1163"/>
      <c r="BD80" s="1163"/>
      <c r="BE80" s="1200"/>
      <c r="BF80" s="1200"/>
      <c r="BG80" s="1200"/>
      <c r="BH80" s="1200"/>
      <c r="BI80" s="1200"/>
      <c r="BJ80" s="1200"/>
      <c r="BK80" s="1200"/>
      <c r="BL80" s="1200"/>
      <c r="BM80" s="1200"/>
      <c r="BN80" s="1200"/>
      <c r="BO80" s="1200"/>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row>
    <row r="81" spans="1:91" ht="44.25">
      <c r="A81" s="762"/>
      <c r="B81" s="767" t="s">
        <v>5173</v>
      </c>
      <c r="C81" s="768" t="s">
        <v>5191</v>
      </c>
      <c r="D81" s="793" t="s">
        <v>5173</v>
      </c>
      <c r="E81" s="770" t="s">
        <v>724</v>
      </c>
      <c r="F81" s="768" t="s">
        <v>5191</v>
      </c>
      <c r="G81" s="794" t="s">
        <v>724</v>
      </c>
      <c r="H81" s="772" t="s">
        <v>726</v>
      </c>
      <c r="I81" s="768" t="s">
        <v>5191</v>
      </c>
      <c r="J81" s="793" t="s">
        <v>726</v>
      </c>
      <c r="K81" s="772" t="s">
        <v>5307</v>
      </c>
      <c r="L81" s="768" t="s">
        <v>5191</v>
      </c>
      <c r="M81" s="795" t="s">
        <v>5307</v>
      </c>
      <c r="N81" s="762"/>
      <c r="O81" s="767" t="s">
        <v>5173</v>
      </c>
      <c r="P81" s="768" t="s">
        <v>5191</v>
      </c>
      <c r="Q81" s="796" t="s">
        <v>5173</v>
      </c>
      <c r="R81" s="770" t="s">
        <v>724</v>
      </c>
      <c r="S81" s="768" t="s">
        <v>5191</v>
      </c>
      <c r="T81" s="797" t="s">
        <v>724</v>
      </c>
      <c r="U81" s="772" t="s">
        <v>726</v>
      </c>
      <c r="V81" s="768" t="s">
        <v>5191</v>
      </c>
      <c r="W81" s="796" t="s">
        <v>726</v>
      </c>
      <c r="X81" s="772" t="s">
        <v>5307</v>
      </c>
      <c r="Y81" s="768" t="s">
        <v>5191</v>
      </c>
      <c r="Z81" s="798" t="s">
        <v>5307</v>
      </c>
      <c r="AA81" s="762"/>
      <c r="AB81" s="1170"/>
      <c r="AC81" s="1170"/>
      <c r="AD81" s="1163"/>
      <c r="AE81" s="1163"/>
      <c r="AF81" s="1163"/>
      <c r="AG81" s="1214" t="s">
        <v>488</v>
      </c>
      <c r="AH81" s="1163"/>
      <c r="AI81" s="1207" t="s">
        <v>487</v>
      </c>
      <c r="AJ81" s="1202"/>
      <c r="AK81" s="1031" t="s">
        <v>488</v>
      </c>
      <c r="AL81" s="1163"/>
      <c r="AM81" s="1032" t="s">
        <v>487</v>
      </c>
      <c r="AO81" s="1045" t="s">
        <v>485</v>
      </c>
      <c r="AQ81" s="1034" t="s">
        <v>488</v>
      </c>
      <c r="AR81" s="1163"/>
      <c r="AS81" s="1035" t="s">
        <v>488</v>
      </c>
      <c r="AT81" s="1163"/>
      <c r="AU81" s="1036" t="s">
        <v>488</v>
      </c>
      <c r="AV81" s="1163"/>
      <c r="AW81" s="1163"/>
      <c r="AX81" s="1163"/>
      <c r="AY81" s="1163"/>
      <c r="AZ81" s="1163"/>
      <c r="BA81" s="1163"/>
      <c r="BB81" s="1163"/>
      <c r="BC81" s="1163"/>
      <c r="BD81" s="1163"/>
      <c r="BE81" s="1200"/>
      <c r="BF81" s="1200"/>
      <c r="BG81" s="1200"/>
      <c r="BH81" s="1200"/>
      <c r="BI81" s="1200"/>
      <c r="BJ81" s="1200"/>
      <c r="BK81" s="1200"/>
      <c r="BL81" s="1200"/>
      <c r="BM81" s="1200"/>
      <c r="BN81" s="1200"/>
      <c r="BO81" s="1200"/>
      <c r="BP81" s="1200"/>
      <c r="BQ81" s="1200"/>
      <c r="BR81" s="1200"/>
      <c r="BS81" s="1200"/>
      <c r="BT81" s="1200"/>
      <c r="BU81" s="1200"/>
      <c r="BV81" s="1200"/>
      <c r="BW81" s="1200"/>
      <c r="BX81" s="1200"/>
      <c r="BY81" s="1200"/>
      <c r="BZ81" s="1200"/>
      <c r="CA81" s="1200"/>
      <c r="CB81" s="1200"/>
      <c r="CC81" s="1200"/>
      <c r="CD81" s="1200"/>
      <c r="CE81" s="1200"/>
      <c r="CF81" s="1200"/>
      <c r="CG81" s="1200"/>
      <c r="CH81" s="1200"/>
      <c r="CI81" s="1200"/>
      <c r="CJ81" s="1200"/>
      <c r="CK81" s="1200"/>
      <c r="CL81" s="1200"/>
      <c r="CM81" s="1200"/>
    </row>
    <row r="82" spans="1:91" ht="44.25">
      <c r="A82" s="762"/>
      <c r="B82" s="767" t="s">
        <v>5182</v>
      </c>
      <c r="C82" s="768" t="s">
        <v>5191</v>
      </c>
      <c r="D82" s="793" t="s">
        <v>5182</v>
      </c>
      <c r="E82" s="770" t="s">
        <v>5178</v>
      </c>
      <c r="F82" s="768" t="s">
        <v>5191</v>
      </c>
      <c r="G82" s="794" t="s">
        <v>5178</v>
      </c>
      <c r="H82" s="772" t="s">
        <v>689</v>
      </c>
      <c r="I82" s="768" t="s">
        <v>5191</v>
      </c>
      <c r="J82" s="793" t="s">
        <v>689</v>
      </c>
      <c r="K82" s="772" t="s">
        <v>5180</v>
      </c>
      <c r="L82" s="768" t="s">
        <v>5191</v>
      </c>
      <c r="M82" s="795" t="s">
        <v>5180</v>
      </c>
      <c r="N82" s="762"/>
      <c r="O82" s="767" t="s">
        <v>5182</v>
      </c>
      <c r="P82" s="768" t="s">
        <v>5191</v>
      </c>
      <c r="Q82" s="796" t="s">
        <v>5182</v>
      </c>
      <c r="R82" s="770" t="s">
        <v>5178</v>
      </c>
      <c r="S82" s="768" t="s">
        <v>5191</v>
      </c>
      <c r="T82" s="797" t="s">
        <v>5178</v>
      </c>
      <c r="U82" s="772" t="s">
        <v>689</v>
      </c>
      <c r="V82" s="768" t="s">
        <v>5191</v>
      </c>
      <c r="W82" s="796" t="s">
        <v>689</v>
      </c>
      <c r="X82" s="772" t="s">
        <v>5180</v>
      </c>
      <c r="Y82" s="768" t="s">
        <v>5191</v>
      </c>
      <c r="Z82" s="798" t="s">
        <v>5180</v>
      </c>
      <c r="AA82" s="762"/>
      <c r="AB82" s="1170"/>
      <c r="AC82" s="1170"/>
      <c r="AD82" s="1163"/>
      <c r="AE82" s="1163"/>
      <c r="AF82" s="1163"/>
      <c r="AG82" s="1215" t="s">
        <v>491</v>
      </c>
      <c r="AH82" s="1163"/>
      <c r="AI82" s="1207" t="s">
        <v>489</v>
      </c>
      <c r="AJ82" s="1202"/>
      <c r="AK82" s="1031" t="s">
        <v>491</v>
      </c>
      <c r="AL82" s="1163"/>
      <c r="AM82" s="1032" t="s">
        <v>489</v>
      </c>
      <c r="AN82" s="1163"/>
      <c r="AO82" s="1202"/>
      <c r="AP82" s="1163"/>
      <c r="AQ82" s="1034" t="s">
        <v>491</v>
      </c>
      <c r="AR82" s="1163"/>
      <c r="AS82" s="1035" t="s">
        <v>491</v>
      </c>
      <c r="AT82" s="1163"/>
      <c r="AU82" s="1036" t="s">
        <v>491</v>
      </c>
      <c r="AV82" s="1163"/>
      <c r="AW82" s="1163"/>
      <c r="AX82" s="1163"/>
      <c r="AY82" s="1163"/>
      <c r="AZ82" s="1163"/>
      <c r="BA82" s="1163"/>
      <c r="BB82" s="1163"/>
      <c r="BC82" s="1163"/>
      <c r="BD82" s="1163"/>
      <c r="BE82" s="1200"/>
      <c r="BF82" s="1200"/>
      <c r="BG82" s="1200"/>
      <c r="BH82" s="1200"/>
      <c r="BI82" s="1200"/>
      <c r="BJ82" s="1200"/>
      <c r="BK82" s="1200"/>
      <c r="BL82" s="1200"/>
      <c r="BM82" s="1200"/>
      <c r="BN82" s="1200"/>
      <c r="BO82" s="1200"/>
      <c r="BP82" s="1200"/>
      <c r="BQ82" s="1200"/>
      <c r="BR82" s="1200"/>
      <c r="BS82" s="1200"/>
      <c r="BT82" s="1200"/>
      <c r="BU82" s="1200"/>
      <c r="BV82" s="1200"/>
      <c r="BW82" s="1200"/>
      <c r="BX82" s="1200"/>
      <c r="BY82" s="1200"/>
      <c r="BZ82" s="1200"/>
      <c r="CA82" s="1200"/>
      <c r="CB82" s="1200"/>
      <c r="CC82" s="1200"/>
      <c r="CD82" s="1200"/>
      <c r="CE82" s="1200"/>
      <c r="CF82" s="1200"/>
      <c r="CG82" s="1200"/>
      <c r="CH82" s="1200"/>
      <c r="CI82" s="1200"/>
      <c r="CJ82" s="1200"/>
      <c r="CK82" s="1200"/>
      <c r="CL82" s="1200"/>
      <c r="CM82" s="1200"/>
    </row>
    <row r="83" spans="1:91" ht="44.25">
      <c r="A83" s="762"/>
      <c r="B83" s="767" t="s">
        <v>5281</v>
      </c>
      <c r="C83" s="768" t="s">
        <v>5191</v>
      </c>
      <c r="D83" s="793" t="s">
        <v>5281</v>
      </c>
      <c r="E83" s="770" t="s">
        <v>5189</v>
      </c>
      <c r="F83" s="768" t="s">
        <v>5191</v>
      </c>
      <c r="G83" s="794" t="s">
        <v>5189</v>
      </c>
      <c r="H83" s="772" t="s">
        <v>768</v>
      </c>
      <c r="I83" s="768" t="s">
        <v>5191</v>
      </c>
      <c r="J83" s="793" t="s">
        <v>768</v>
      </c>
      <c r="K83" s="772" t="s">
        <v>2</v>
      </c>
      <c r="L83" s="768" t="s">
        <v>5191</v>
      </c>
      <c r="M83" s="795" t="s">
        <v>2</v>
      </c>
      <c r="N83" s="762"/>
      <c r="O83" s="767" t="s">
        <v>5281</v>
      </c>
      <c r="P83" s="768" t="s">
        <v>5191</v>
      </c>
      <c r="Q83" s="796" t="s">
        <v>5281</v>
      </c>
      <c r="R83" s="770" t="s">
        <v>5189</v>
      </c>
      <c r="S83" s="768" t="s">
        <v>5191</v>
      </c>
      <c r="T83" s="797" t="s">
        <v>5189</v>
      </c>
      <c r="U83" s="772" t="s">
        <v>768</v>
      </c>
      <c r="V83" s="768" t="s">
        <v>5191</v>
      </c>
      <c r="W83" s="796" t="s">
        <v>768</v>
      </c>
      <c r="X83" s="772" t="s">
        <v>2</v>
      </c>
      <c r="Y83" s="768" t="s">
        <v>5191</v>
      </c>
      <c r="Z83" s="798" t="s">
        <v>2</v>
      </c>
      <c r="AA83" s="762"/>
      <c r="AB83" s="1170"/>
      <c r="AC83" s="1170"/>
      <c r="AD83" s="1163"/>
      <c r="AE83" s="1163"/>
      <c r="AF83" s="1163"/>
      <c r="AG83" s="1216" t="s">
        <v>497</v>
      </c>
      <c r="AH83" s="1163"/>
      <c r="AI83" s="1207" t="s">
        <v>492</v>
      </c>
      <c r="AJ83" s="1202"/>
      <c r="AK83" s="1031" t="s">
        <v>497</v>
      </c>
      <c r="AL83" s="1163"/>
      <c r="AM83" s="1032" t="s">
        <v>492</v>
      </c>
      <c r="AN83" s="1163"/>
      <c r="AO83" s="1202"/>
      <c r="AP83" s="1163"/>
      <c r="AQ83" s="1034" t="s">
        <v>497</v>
      </c>
      <c r="AR83" s="1163"/>
      <c r="AS83" s="1035" t="s">
        <v>497</v>
      </c>
      <c r="AT83" s="1163"/>
      <c r="AU83" s="1036" t="s">
        <v>497</v>
      </c>
      <c r="AV83" s="1163"/>
      <c r="AW83" s="1163"/>
      <c r="AX83" s="1163"/>
      <c r="AY83" s="1163"/>
      <c r="AZ83" s="1163"/>
      <c r="BA83" s="1163"/>
      <c r="BB83" s="1163"/>
      <c r="BC83" s="1163"/>
      <c r="BD83" s="1163"/>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row>
    <row r="84" spans="1:91" ht="44.25">
      <c r="A84" s="762"/>
      <c r="B84" s="767" t="s">
        <v>5186</v>
      </c>
      <c r="C84" s="768" t="s">
        <v>5191</v>
      </c>
      <c r="D84" s="793" t="s">
        <v>5186</v>
      </c>
      <c r="E84" s="770" t="s">
        <v>5179</v>
      </c>
      <c r="F84" s="768" t="s">
        <v>5191</v>
      </c>
      <c r="G84" s="794" t="s">
        <v>5179</v>
      </c>
      <c r="H84" s="772" t="s">
        <v>1020</v>
      </c>
      <c r="I84" s="768" t="s">
        <v>5191</v>
      </c>
      <c r="J84" s="793" t="s">
        <v>1020</v>
      </c>
      <c r="K84" s="772" t="s">
        <v>5175</v>
      </c>
      <c r="L84" s="768" t="s">
        <v>5191</v>
      </c>
      <c r="M84" s="795" t="s">
        <v>5175</v>
      </c>
      <c r="N84" s="762"/>
      <c r="O84" s="767" t="s">
        <v>5186</v>
      </c>
      <c r="P84" s="768" t="s">
        <v>5191</v>
      </c>
      <c r="Q84" s="796" t="s">
        <v>5186</v>
      </c>
      <c r="R84" s="770" t="s">
        <v>5179</v>
      </c>
      <c r="S84" s="768" t="s">
        <v>5191</v>
      </c>
      <c r="T84" s="797" t="s">
        <v>5179</v>
      </c>
      <c r="U84" s="772" t="s">
        <v>1020</v>
      </c>
      <c r="V84" s="768" t="s">
        <v>5191</v>
      </c>
      <c r="W84" s="796" t="s">
        <v>1020</v>
      </c>
      <c r="X84" s="772" t="s">
        <v>5175</v>
      </c>
      <c r="Y84" s="768" t="s">
        <v>5191</v>
      </c>
      <c r="Z84" s="798" t="s">
        <v>5175</v>
      </c>
      <c r="AA84" s="762"/>
      <c r="AB84" s="1170"/>
      <c r="AC84" s="1170"/>
      <c r="AD84" s="1163"/>
      <c r="AE84" s="1163"/>
      <c r="AF84" s="1163"/>
      <c r="AG84" s="1217" t="s">
        <v>500</v>
      </c>
      <c r="AH84" s="1163"/>
      <c r="AI84" s="1207" t="s">
        <v>493</v>
      </c>
      <c r="AJ84" s="1202"/>
      <c r="AK84" s="1031" t="s">
        <v>500</v>
      </c>
      <c r="AL84" s="1163"/>
      <c r="AM84" s="1032" t="s">
        <v>493</v>
      </c>
      <c r="AN84" s="1163"/>
      <c r="AO84" s="1202"/>
      <c r="AP84" s="1163"/>
      <c r="AQ84" s="1034" t="s">
        <v>500</v>
      </c>
      <c r="AR84" s="1163"/>
      <c r="AS84" s="1035" t="s">
        <v>500</v>
      </c>
      <c r="AT84" s="1163"/>
      <c r="AU84" s="1036" t="s">
        <v>500</v>
      </c>
      <c r="AV84" s="1163"/>
      <c r="AW84" s="1163"/>
      <c r="AX84" s="1163"/>
      <c r="AY84" s="1163"/>
      <c r="AZ84" s="1163"/>
      <c r="BA84" s="1163"/>
      <c r="BB84" s="1163"/>
      <c r="BC84" s="1163"/>
      <c r="BD84" s="1163"/>
      <c r="BE84" s="1163"/>
      <c r="BF84" s="1163"/>
      <c r="BG84" s="1163"/>
      <c r="BH84" s="1163"/>
      <c r="BI84" s="1163"/>
      <c r="BJ84" s="1163"/>
      <c r="BK84" s="1163"/>
      <c r="BL84" s="1163"/>
      <c r="BM84" s="1163"/>
      <c r="BN84" s="1163"/>
      <c r="BO84" s="1163"/>
      <c r="BP84" s="1163"/>
      <c r="BQ84" s="1163"/>
      <c r="BR84" s="1163"/>
      <c r="BS84" s="1163"/>
      <c r="BT84" s="1163"/>
      <c r="BU84" s="1163"/>
      <c r="BV84" s="1163"/>
      <c r="BW84" s="1163"/>
      <c r="BX84" s="1163"/>
      <c r="BY84" s="1163"/>
      <c r="BZ84" s="1163"/>
      <c r="CA84" s="1163"/>
      <c r="CB84" s="1163"/>
      <c r="CC84" s="1163"/>
      <c r="CD84" s="1163"/>
      <c r="CE84" s="1163"/>
      <c r="CF84" s="1163"/>
      <c r="CG84" s="1163"/>
      <c r="CH84" s="1163"/>
      <c r="CI84" s="1163"/>
      <c r="CJ84" s="1163"/>
      <c r="CK84" s="1163"/>
      <c r="CL84" s="1163"/>
      <c r="CM84" s="1163"/>
    </row>
    <row r="85" spans="1:91" ht="44.25">
      <c r="A85" s="762"/>
      <c r="B85" s="767" t="s">
        <v>5188</v>
      </c>
      <c r="C85" s="768" t="s">
        <v>5191</v>
      </c>
      <c r="D85" s="793" t="s">
        <v>5188</v>
      </c>
      <c r="E85" s="770" t="s">
        <v>5190</v>
      </c>
      <c r="F85" s="768" t="s">
        <v>5191</v>
      </c>
      <c r="G85" s="794" t="s">
        <v>5190</v>
      </c>
      <c r="H85" s="772" t="s">
        <v>5304</v>
      </c>
      <c r="I85" s="768" t="s">
        <v>5191</v>
      </c>
      <c r="J85" s="793" t="s">
        <v>5304</v>
      </c>
      <c r="K85" s="772" t="s">
        <v>723</v>
      </c>
      <c r="L85" s="768" t="s">
        <v>5191</v>
      </c>
      <c r="M85" s="795" t="s">
        <v>723</v>
      </c>
      <c r="N85" s="762"/>
      <c r="O85" s="767" t="s">
        <v>5188</v>
      </c>
      <c r="P85" s="768" t="s">
        <v>5191</v>
      </c>
      <c r="Q85" s="796" t="s">
        <v>5188</v>
      </c>
      <c r="R85" s="770" t="s">
        <v>5190</v>
      </c>
      <c r="S85" s="768" t="s">
        <v>5191</v>
      </c>
      <c r="T85" s="797" t="s">
        <v>5190</v>
      </c>
      <c r="U85" s="772" t="s">
        <v>5304</v>
      </c>
      <c r="V85" s="768" t="s">
        <v>5191</v>
      </c>
      <c r="W85" s="796" t="s">
        <v>5304</v>
      </c>
      <c r="X85" s="772" t="s">
        <v>723</v>
      </c>
      <c r="Y85" s="768" t="s">
        <v>5191</v>
      </c>
      <c r="Z85" s="798" t="s">
        <v>723</v>
      </c>
      <c r="AA85" s="762"/>
      <c r="AB85" s="1170"/>
      <c r="AC85" s="1170"/>
      <c r="AD85" s="1163"/>
      <c r="AE85" s="1163"/>
      <c r="AF85" s="1163"/>
      <c r="AG85" s="1218" t="s">
        <v>502</v>
      </c>
      <c r="AH85" s="1163"/>
      <c r="AI85" s="1207" t="s">
        <v>494</v>
      </c>
      <c r="AJ85" s="1202"/>
      <c r="AK85" s="1031" t="s">
        <v>502</v>
      </c>
      <c r="AL85" s="1163"/>
      <c r="AM85" s="1032" t="s">
        <v>494</v>
      </c>
      <c r="AN85" s="1163"/>
      <c r="AO85" s="1202"/>
      <c r="AP85" s="1163"/>
      <c r="AQ85" s="1034" t="s">
        <v>502</v>
      </c>
      <c r="AR85" s="1163"/>
      <c r="AS85" s="1035" t="s">
        <v>502</v>
      </c>
      <c r="AT85" s="1163"/>
      <c r="AU85" s="1036" t="s">
        <v>502</v>
      </c>
      <c r="AV85" s="1163"/>
      <c r="AW85" s="1163"/>
      <c r="AX85" s="1163"/>
      <c r="AY85" s="1163"/>
      <c r="AZ85" s="1163"/>
      <c r="BA85" s="1163"/>
      <c r="BB85" s="1163"/>
      <c r="BC85" s="1163"/>
      <c r="BD85" s="1163"/>
      <c r="BE85" s="1163"/>
      <c r="BF85" s="1163"/>
      <c r="BG85" s="1163"/>
      <c r="BH85" s="1163"/>
      <c r="BI85" s="1163"/>
      <c r="BJ85" s="1163"/>
      <c r="BK85" s="1163"/>
      <c r="BL85" s="1163"/>
      <c r="BM85" s="1163"/>
      <c r="BN85" s="1163"/>
      <c r="BO85" s="1163"/>
      <c r="BP85" s="1163"/>
      <c r="BQ85" s="1163"/>
      <c r="BR85" s="1163"/>
      <c r="BS85" s="1163"/>
      <c r="BT85" s="1163"/>
      <c r="BU85" s="1163"/>
      <c r="BV85" s="1163"/>
      <c r="BW85" s="1163"/>
      <c r="BX85" s="1163"/>
      <c r="BY85" s="1163"/>
      <c r="BZ85" s="1163"/>
      <c r="CA85" s="1163"/>
      <c r="CB85" s="1163"/>
      <c r="CC85" s="1163"/>
      <c r="CD85" s="1163"/>
      <c r="CE85" s="1163"/>
      <c r="CF85" s="1163"/>
      <c r="CG85" s="1163"/>
      <c r="CH85" s="1163"/>
      <c r="CI85" s="1163"/>
      <c r="CJ85" s="1163"/>
      <c r="CK85" s="1163"/>
      <c r="CL85" s="1163"/>
      <c r="CM85" s="1163"/>
    </row>
    <row r="86" spans="1:91" s="55" customFormat="1" ht="44.25">
      <c r="A86" s="762"/>
      <c r="B86" s="767" t="s">
        <v>5280</v>
      </c>
      <c r="C86" s="768" t="s">
        <v>5191</v>
      </c>
      <c r="D86" s="793" t="s">
        <v>5280</v>
      </c>
      <c r="E86" s="770" t="s">
        <v>5177</v>
      </c>
      <c r="F86" s="768" t="s">
        <v>5191</v>
      </c>
      <c r="G86" s="794" t="s">
        <v>5177</v>
      </c>
      <c r="H86" s="772" t="s">
        <v>5185</v>
      </c>
      <c r="I86" s="768" t="s">
        <v>5191</v>
      </c>
      <c r="J86" s="793" t="s">
        <v>5185</v>
      </c>
      <c r="K86" s="772" t="s">
        <v>5253</v>
      </c>
      <c r="L86" s="768" t="s">
        <v>5191</v>
      </c>
      <c r="M86" s="795" t="s">
        <v>5253</v>
      </c>
      <c r="N86" s="762"/>
      <c r="O86" s="767" t="s">
        <v>5280</v>
      </c>
      <c r="P86" s="768" t="s">
        <v>5191</v>
      </c>
      <c r="Q86" s="796" t="s">
        <v>5280</v>
      </c>
      <c r="R86" s="770" t="s">
        <v>5177</v>
      </c>
      <c r="S86" s="768" t="s">
        <v>5191</v>
      </c>
      <c r="T86" s="797" t="s">
        <v>5177</v>
      </c>
      <c r="U86" s="772" t="s">
        <v>5185</v>
      </c>
      <c r="V86" s="768" t="s">
        <v>5191</v>
      </c>
      <c r="W86" s="796" t="s">
        <v>5185</v>
      </c>
      <c r="X86" s="772" t="s">
        <v>5253</v>
      </c>
      <c r="Y86" s="768" t="s">
        <v>5191</v>
      </c>
      <c r="Z86" s="798" t="s">
        <v>5253</v>
      </c>
      <c r="AA86" s="762"/>
      <c r="AB86" s="1170"/>
      <c r="AC86" s="1170"/>
      <c r="AD86" s="1163"/>
      <c r="AE86" s="1163"/>
      <c r="AF86" s="1163"/>
      <c r="AG86" s="1219" t="s">
        <v>504</v>
      </c>
      <c r="AH86" s="1163"/>
      <c r="AI86" s="1207" t="s">
        <v>496</v>
      </c>
      <c r="AJ86" s="1202"/>
      <c r="AK86" s="1031" t="s">
        <v>504</v>
      </c>
      <c r="AL86" s="1163"/>
      <c r="AM86" s="1032" t="s">
        <v>496</v>
      </c>
      <c r="AN86" s="1163"/>
      <c r="AO86" s="1202"/>
      <c r="AP86" s="1163"/>
      <c r="AQ86" s="1034" t="s">
        <v>504</v>
      </c>
      <c r="AR86" s="1163"/>
      <c r="AS86" s="1035" t="s">
        <v>504</v>
      </c>
      <c r="AT86" s="1163"/>
      <c r="AU86" s="1036" t="s">
        <v>504</v>
      </c>
      <c r="AV86" s="1163"/>
      <c r="AW86" s="1163"/>
      <c r="AX86" s="1163"/>
      <c r="AY86" s="1163"/>
      <c r="AZ86" s="1163"/>
      <c r="BA86" s="1163"/>
      <c r="BB86" s="1163"/>
      <c r="BC86" s="1163"/>
      <c r="BD86" s="1163"/>
      <c r="BE86" s="1163"/>
      <c r="BF86" s="1163"/>
      <c r="BG86" s="1163"/>
      <c r="BH86" s="1163"/>
      <c r="BI86" s="1163"/>
      <c r="BJ86" s="1163"/>
      <c r="BK86" s="1163"/>
      <c r="BL86" s="1163"/>
      <c r="BM86" s="1163"/>
      <c r="BN86" s="1163"/>
      <c r="BO86" s="1163"/>
      <c r="BP86" s="1163"/>
      <c r="BQ86" s="1163"/>
      <c r="BR86" s="1163"/>
      <c r="BS86" s="1163"/>
      <c r="BT86" s="1163"/>
      <c r="BU86" s="1163"/>
      <c r="BV86" s="1163"/>
      <c r="BW86" s="1163"/>
      <c r="BX86" s="1163"/>
      <c r="BY86" s="1163"/>
      <c r="BZ86" s="1163"/>
      <c r="CA86" s="1163"/>
      <c r="CB86" s="1163"/>
      <c r="CC86" s="1163"/>
      <c r="CD86" s="1163"/>
      <c r="CE86" s="1163"/>
      <c r="CF86" s="1163"/>
      <c r="CG86" s="1163"/>
      <c r="CH86" s="1163"/>
      <c r="CI86" s="1163"/>
      <c r="CJ86" s="1163"/>
      <c r="CK86" s="1163"/>
      <c r="CL86" s="1163"/>
      <c r="CM86" s="1163"/>
    </row>
    <row r="87" spans="1:91" s="55" customFormat="1" ht="44.25">
      <c r="A87" s="762"/>
      <c r="B87" s="767" t="s">
        <v>5279</v>
      </c>
      <c r="C87" s="768" t="s">
        <v>5191</v>
      </c>
      <c r="D87" s="793" t="s">
        <v>5279</v>
      </c>
      <c r="E87" s="770" t="s">
        <v>5192</v>
      </c>
      <c r="F87" s="768" t="s">
        <v>5191</v>
      </c>
      <c r="G87" s="794" t="s">
        <v>5192</v>
      </c>
      <c r="H87" s="772" t="s">
        <v>819</v>
      </c>
      <c r="I87" s="768" t="s">
        <v>5191</v>
      </c>
      <c r="J87" s="793" t="s">
        <v>819</v>
      </c>
      <c r="K87" s="772" t="s">
        <v>5305</v>
      </c>
      <c r="L87" s="768" t="s">
        <v>5191</v>
      </c>
      <c r="M87" s="795" t="s">
        <v>5305</v>
      </c>
      <c r="N87" s="762"/>
      <c r="O87" s="767" t="s">
        <v>5279</v>
      </c>
      <c r="P87" s="768" t="s">
        <v>5191</v>
      </c>
      <c r="Q87" s="796" t="s">
        <v>5279</v>
      </c>
      <c r="R87" s="770" t="s">
        <v>5192</v>
      </c>
      <c r="S87" s="768" t="s">
        <v>5191</v>
      </c>
      <c r="T87" s="797" t="s">
        <v>5192</v>
      </c>
      <c r="U87" s="772" t="s">
        <v>819</v>
      </c>
      <c r="V87" s="768" t="s">
        <v>5191</v>
      </c>
      <c r="W87" s="796" t="s">
        <v>819</v>
      </c>
      <c r="X87" s="772" t="s">
        <v>5305</v>
      </c>
      <c r="Y87" s="768" t="s">
        <v>5191</v>
      </c>
      <c r="Z87" s="798" t="s">
        <v>5305</v>
      </c>
      <c r="AA87" s="762"/>
      <c r="AB87" s="1170"/>
      <c r="AC87" s="1170"/>
      <c r="AD87" s="1163"/>
      <c r="AE87" s="1163"/>
      <c r="AF87" s="1163"/>
      <c r="AG87" s="1220" t="s">
        <v>505</v>
      </c>
      <c r="AH87" s="1163"/>
      <c r="AI87" s="1207" t="s">
        <v>498</v>
      </c>
      <c r="AJ87" s="1202"/>
      <c r="AK87" s="1031" t="s">
        <v>505</v>
      </c>
      <c r="AL87" s="1163"/>
      <c r="AM87" s="1032" t="s">
        <v>498</v>
      </c>
      <c r="AN87" s="1163"/>
      <c r="AO87" s="1202"/>
      <c r="AP87" s="1163"/>
      <c r="AQ87" s="1034" t="s">
        <v>505</v>
      </c>
      <c r="AR87" s="1163"/>
      <c r="AS87" s="1035" t="s">
        <v>505</v>
      </c>
      <c r="AT87" s="1163"/>
      <c r="AU87" s="1036" t="s">
        <v>505</v>
      </c>
      <c r="AV87" s="1163"/>
      <c r="AW87" s="1163"/>
      <c r="AX87" s="1163"/>
      <c r="AY87" s="1163"/>
      <c r="AZ87" s="1163"/>
      <c r="BA87" s="1163"/>
      <c r="BB87" s="1163"/>
      <c r="BC87" s="1163"/>
      <c r="BD87" s="1163"/>
      <c r="BE87" s="1163"/>
      <c r="BF87" s="1163"/>
      <c r="BG87" s="1163"/>
      <c r="BH87" s="1163"/>
      <c r="BI87" s="1163"/>
      <c r="BJ87" s="1163"/>
      <c r="BK87" s="1163"/>
      <c r="BL87" s="1163"/>
      <c r="BM87" s="1163"/>
      <c r="BN87" s="1163"/>
      <c r="BO87" s="1163"/>
      <c r="BP87" s="1163"/>
      <c r="BQ87" s="1163"/>
      <c r="BR87" s="1163"/>
      <c r="BS87" s="1163"/>
      <c r="BT87" s="1163"/>
      <c r="BU87" s="1163"/>
      <c r="BV87" s="1163"/>
      <c r="BW87" s="1163"/>
      <c r="BX87" s="1163"/>
      <c r="BY87" s="1163"/>
      <c r="BZ87" s="1163"/>
      <c r="CA87" s="1163"/>
      <c r="CB87" s="1163"/>
      <c r="CC87" s="1163"/>
      <c r="CD87" s="1163"/>
      <c r="CE87" s="1163"/>
      <c r="CF87" s="1163"/>
      <c r="CG87" s="1163"/>
      <c r="CH87" s="1163"/>
      <c r="CI87" s="1163"/>
      <c r="CJ87" s="1163"/>
      <c r="CK87" s="1163"/>
      <c r="CL87" s="1163"/>
      <c r="CM87" s="1163"/>
    </row>
    <row r="88" spans="1:91" s="55" customFormat="1" ht="44.25">
      <c r="A88" s="762"/>
      <c r="B88" s="767"/>
      <c r="C88" s="768" t="s">
        <v>5191</v>
      </c>
      <c r="D88" s="793"/>
      <c r="E88" s="770" t="s">
        <v>5181</v>
      </c>
      <c r="F88" s="768" t="s">
        <v>5191</v>
      </c>
      <c r="G88" s="794" t="s">
        <v>5181</v>
      </c>
      <c r="H88" s="772" t="s">
        <v>5184</v>
      </c>
      <c r="I88" s="768" t="s">
        <v>5191</v>
      </c>
      <c r="J88" s="793" t="s">
        <v>5184</v>
      </c>
      <c r="K88" s="772"/>
      <c r="L88" s="768" t="s">
        <v>5191</v>
      </c>
      <c r="M88" s="795"/>
      <c r="N88" s="762"/>
      <c r="O88" s="767"/>
      <c r="P88" s="768" t="s">
        <v>5191</v>
      </c>
      <c r="Q88" s="796"/>
      <c r="R88" s="770" t="s">
        <v>5181</v>
      </c>
      <c r="S88" s="768" t="s">
        <v>5191</v>
      </c>
      <c r="T88" s="797" t="s">
        <v>5181</v>
      </c>
      <c r="U88" s="772" t="s">
        <v>5184</v>
      </c>
      <c r="V88" s="768" t="s">
        <v>5191</v>
      </c>
      <c r="W88" s="796" t="s">
        <v>5184</v>
      </c>
      <c r="X88" s="772"/>
      <c r="Y88" s="768" t="s">
        <v>5191</v>
      </c>
      <c r="Z88" s="798"/>
      <c r="AA88" s="762"/>
      <c r="AB88" s="1170"/>
      <c r="AC88" s="1170"/>
      <c r="AD88" s="1163"/>
      <c r="AE88" s="1163"/>
      <c r="AF88" s="1163"/>
      <c r="AG88" s="1221" t="s">
        <v>507</v>
      </c>
      <c r="AH88" s="1163"/>
      <c r="AI88" s="1207" t="s">
        <v>499</v>
      </c>
      <c r="AJ88" s="1202"/>
      <c r="AK88" s="1031" t="s">
        <v>507</v>
      </c>
      <c r="AL88" s="1163"/>
      <c r="AM88" s="1032" t="s">
        <v>499</v>
      </c>
      <c r="AN88" s="1163"/>
      <c r="AO88" s="1202"/>
      <c r="AP88" s="1163"/>
      <c r="AQ88" s="1034" t="s">
        <v>507</v>
      </c>
      <c r="AR88" s="1163"/>
      <c r="AS88" s="1035" t="s">
        <v>507</v>
      </c>
      <c r="AT88" s="1163"/>
      <c r="AU88" s="1036" t="s">
        <v>507</v>
      </c>
      <c r="AV88" s="1163"/>
      <c r="AW88" s="1163"/>
      <c r="AX88" s="1163"/>
      <c r="AY88" s="1163"/>
      <c r="AZ88" s="1163"/>
      <c r="BA88" s="1163"/>
      <c r="BB88" s="1163"/>
      <c r="BC88" s="1163"/>
      <c r="BD88" s="1163"/>
      <c r="BE88" s="1163"/>
      <c r="BF88" s="1163"/>
      <c r="BG88" s="1163"/>
      <c r="BH88" s="1163"/>
      <c r="BI88" s="1163"/>
      <c r="BJ88" s="1163"/>
      <c r="BK88" s="1163"/>
      <c r="BL88" s="1163"/>
      <c r="BM88" s="1163"/>
      <c r="BN88" s="1163"/>
      <c r="BO88" s="1163"/>
      <c r="BP88" s="1163"/>
      <c r="BQ88" s="1163"/>
      <c r="BR88" s="1163"/>
      <c r="BS88" s="1163"/>
      <c r="BT88" s="1163"/>
      <c r="BU88" s="1163"/>
      <c r="BV88" s="1163"/>
      <c r="BW88" s="1163"/>
      <c r="BX88" s="1163"/>
      <c r="BY88" s="1163"/>
      <c r="BZ88" s="1163"/>
      <c r="CA88" s="1163"/>
      <c r="CB88" s="1163"/>
      <c r="CC88" s="1163"/>
      <c r="CD88" s="1163"/>
      <c r="CE88" s="1163"/>
      <c r="CF88" s="1163"/>
      <c r="CG88" s="1163"/>
      <c r="CH88" s="1163"/>
      <c r="CI88" s="1163"/>
      <c r="CJ88" s="1163"/>
      <c r="CK88" s="1163"/>
      <c r="CL88" s="1163"/>
      <c r="CM88" s="1163"/>
    </row>
    <row r="89" spans="1:91" s="55" customFormat="1" ht="18.75">
      <c r="A89" s="799"/>
      <c r="B89" s="1086"/>
      <c r="C89" s="800"/>
      <c r="D89" s="800"/>
      <c r="E89" s="800"/>
      <c r="F89" s="800"/>
      <c r="G89" s="800"/>
      <c r="H89" s="800"/>
      <c r="I89" s="800"/>
      <c r="J89" s="800"/>
      <c r="K89" s="800"/>
      <c r="L89" s="800"/>
      <c r="M89" s="1087"/>
      <c r="N89" s="801"/>
      <c r="O89" s="1086"/>
      <c r="P89" s="800"/>
      <c r="Q89" s="800"/>
      <c r="R89" s="800"/>
      <c r="S89" s="800"/>
      <c r="T89" s="800"/>
      <c r="U89" s="800"/>
      <c r="V89" s="800"/>
      <c r="W89" s="800"/>
      <c r="X89" s="800"/>
      <c r="Y89" s="800"/>
      <c r="Z89" s="1087"/>
      <c r="AA89" s="801"/>
      <c r="AB89" s="1222"/>
      <c r="AC89" s="1222"/>
      <c r="AD89" s="1163"/>
      <c r="AE89" s="1163"/>
      <c r="AF89" s="1163"/>
      <c r="AG89" s="1223" t="s">
        <v>508</v>
      </c>
      <c r="AH89" s="1163"/>
      <c r="AI89" s="1207" t="s">
        <v>501</v>
      </c>
      <c r="AJ89" s="1202"/>
      <c r="AK89" s="1031" t="s">
        <v>508</v>
      </c>
      <c r="AL89" s="1163"/>
      <c r="AM89" s="1032" t="s">
        <v>501</v>
      </c>
      <c r="AN89" s="1163"/>
      <c r="AO89" s="1202"/>
      <c r="AP89" s="1163"/>
      <c r="AQ89" s="1034" t="s">
        <v>508</v>
      </c>
      <c r="AR89" s="1163"/>
      <c r="AS89" s="1035" t="s">
        <v>508</v>
      </c>
      <c r="AT89" s="1163"/>
      <c r="AU89" s="1036" t="s">
        <v>508</v>
      </c>
      <c r="AV89" s="1163"/>
      <c r="AW89" s="1163"/>
      <c r="AX89" s="1163"/>
      <c r="AY89" s="1163"/>
      <c r="AZ89" s="1163"/>
      <c r="BA89" s="1163"/>
      <c r="BB89" s="1163"/>
      <c r="BC89" s="1163"/>
      <c r="BD89" s="1163"/>
      <c r="BE89" s="1163"/>
      <c r="BF89" s="1163"/>
      <c r="BG89" s="1163"/>
      <c r="BH89" s="1163"/>
      <c r="BI89" s="1163"/>
      <c r="BJ89" s="1163"/>
      <c r="BK89" s="1163"/>
      <c r="BL89" s="1163"/>
      <c r="BM89" s="1163"/>
      <c r="BN89" s="1163"/>
      <c r="BO89" s="1163"/>
      <c r="BP89" s="1163"/>
      <c r="BQ89" s="1163"/>
      <c r="BR89" s="1163"/>
      <c r="BS89" s="1163"/>
      <c r="BT89" s="1163"/>
      <c r="BU89" s="1163"/>
      <c r="BV89" s="1163"/>
      <c r="BW89" s="1163"/>
      <c r="BX89" s="1163"/>
      <c r="BY89" s="1163"/>
      <c r="BZ89" s="1163"/>
      <c r="CA89" s="1163"/>
      <c r="CB89" s="1163"/>
      <c r="CC89" s="1163"/>
      <c r="CD89" s="1163"/>
      <c r="CE89" s="1163"/>
      <c r="CF89" s="1163"/>
      <c r="CG89" s="1163"/>
      <c r="CH89" s="1163"/>
      <c r="CI89" s="1163"/>
      <c r="CJ89" s="1163"/>
      <c r="CK89" s="1163"/>
      <c r="CL89" s="1163"/>
      <c r="CM89" s="1163"/>
    </row>
    <row r="90" spans="1:91" s="55" customFormat="1" ht="18.7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9"/>
      <c r="AC90" s="19"/>
      <c r="AD90" s="1163"/>
      <c r="AE90" s="1163"/>
      <c r="AF90" s="1163"/>
      <c r="AG90" s="1224" t="s">
        <v>509</v>
      </c>
      <c r="AH90" s="1163"/>
      <c r="AI90" s="1207" t="s">
        <v>503</v>
      </c>
      <c r="AJ90" s="1202"/>
      <c r="AK90" s="1031" t="s">
        <v>509</v>
      </c>
      <c r="AL90" s="1163"/>
      <c r="AM90" s="1032" t="s">
        <v>503</v>
      </c>
      <c r="AN90" s="1163"/>
      <c r="AO90" s="1202"/>
      <c r="AP90" s="1163"/>
      <c r="AQ90" s="1034" t="s">
        <v>509</v>
      </c>
      <c r="AR90" s="1163"/>
      <c r="AS90" s="1035" t="s">
        <v>509</v>
      </c>
      <c r="AT90" s="1163"/>
      <c r="AU90" s="1036" t="s">
        <v>509</v>
      </c>
      <c r="AV90" s="1163"/>
      <c r="AW90" s="1163"/>
      <c r="AX90" s="1163"/>
      <c r="AY90" s="1163"/>
      <c r="AZ90" s="1163"/>
      <c r="BA90" s="1163"/>
      <c r="BB90" s="1163"/>
      <c r="BC90" s="1163"/>
      <c r="BD90" s="1163"/>
      <c r="BE90" s="1163"/>
      <c r="BF90" s="1163"/>
      <c r="BG90" s="1163"/>
      <c r="BH90" s="1163"/>
      <c r="BI90" s="1163"/>
      <c r="BJ90" s="1163"/>
      <c r="BK90" s="1163"/>
      <c r="BL90" s="1163"/>
      <c r="BM90" s="1163"/>
      <c r="BN90" s="1163"/>
      <c r="BO90" s="1163"/>
      <c r="BP90" s="1163"/>
      <c r="BQ90" s="1163"/>
      <c r="BR90" s="1163"/>
      <c r="BS90" s="1163"/>
      <c r="BT90" s="1163"/>
      <c r="BU90" s="1163"/>
      <c r="BV90" s="1163"/>
      <c r="BW90" s="1163"/>
      <c r="BX90" s="1163"/>
      <c r="BY90" s="1163"/>
      <c r="BZ90" s="1163"/>
      <c r="CA90" s="1163"/>
      <c r="CB90" s="1163"/>
      <c r="CC90" s="1163"/>
      <c r="CD90" s="1163"/>
      <c r="CE90" s="1163"/>
      <c r="CF90" s="1163"/>
      <c r="CG90" s="1163"/>
      <c r="CH90" s="1163"/>
      <c r="CI90" s="1163"/>
      <c r="CJ90" s="1163"/>
      <c r="CK90" s="1163"/>
      <c r="CL90" s="1163"/>
      <c r="CM90" s="1163"/>
    </row>
    <row r="91" spans="1:91" s="55" customFormat="1" ht="18.7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9"/>
      <c r="AC91" s="19"/>
      <c r="AD91" s="1163"/>
      <c r="AE91" s="1163"/>
      <c r="AF91" s="1163"/>
      <c r="AG91" s="1224" t="s">
        <v>510</v>
      </c>
      <c r="AH91" s="1163"/>
      <c r="AI91" s="1207" t="s">
        <v>5313</v>
      </c>
      <c r="AJ91" s="1202"/>
      <c r="AK91" s="1031" t="s">
        <v>510</v>
      </c>
      <c r="AL91" s="1163"/>
      <c r="AM91" s="1225"/>
      <c r="AN91" s="1163"/>
      <c r="AO91" s="1202"/>
      <c r="AP91" s="1163"/>
      <c r="AQ91" s="1034" t="s">
        <v>510</v>
      </c>
      <c r="AR91" s="1163"/>
      <c r="AS91" s="1035" t="s">
        <v>510</v>
      </c>
      <c r="AT91" s="1163"/>
      <c r="AU91" s="1036" t="s">
        <v>510</v>
      </c>
      <c r="AV91" s="1163"/>
      <c r="AW91" s="1163"/>
      <c r="AX91" s="1163"/>
      <c r="AY91" s="1163"/>
      <c r="AZ91" s="1163"/>
      <c r="BA91" s="1163"/>
      <c r="BB91" s="1163"/>
      <c r="BC91" s="1163"/>
      <c r="BD91" s="1163"/>
      <c r="BE91" s="1163"/>
      <c r="BF91" s="1163"/>
      <c r="BG91" s="1163"/>
      <c r="BH91" s="1163"/>
      <c r="BI91" s="1163"/>
      <c r="BJ91" s="1163"/>
      <c r="BK91" s="1163"/>
      <c r="BL91" s="1163"/>
      <c r="BM91" s="1163"/>
      <c r="BN91" s="1163"/>
      <c r="BO91" s="1163"/>
      <c r="BP91" s="1163"/>
      <c r="BQ91" s="1163"/>
      <c r="BR91" s="1163"/>
      <c r="BS91" s="1163"/>
      <c r="BT91" s="1163"/>
      <c r="BU91" s="1163"/>
      <c r="BV91" s="1163"/>
      <c r="BW91" s="1163"/>
      <c r="BX91" s="1163"/>
      <c r="BY91" s="1163"/>
      <c r="BZ91" s="1163"/>
      <c r="CA91" s="1163"/>
      <c r="CB91" s="1163"/>
      <c r="CC91" s="1163"/>
      <c r="CD91" s="1163"/>
      <c r="CE91" s="1163"/>
      <c r="CF91" s="1163"/>
      <c r="CG91" s="1163"/>
      <c r="CH91" s="1163"/>
      <c r="CI91" s="1163"/>
      <c r="CJ91" s="1163"/>
      <c r="CK91" s="1163"/>
      <c r="CL91" s="1163"/>
      <c r="CM91" s="1163"/>
    </row>
    <row r="92" spans="1:91" s="55" customFormat="1" ht="30">
      <c r="A92" s="15"/>
      <c r="B92" s="1065" t="s">
        <v>5315</v>
      </c>
      <c r="C92" s="745"/>
      <c r="D92" s="746" t="s">
        <v>5316</v>
      </c>
      <c r="E92" s="802" t="s">
        <v>5328</v>
      </c>
      <c r="F92" s="803"/>
      <c r="G92" s="803"/>
      <c r="H92" s="803"/>
      <c r="I92" s="803"/>
      <c r="J92" s="803"/>
      <c r="K92" s="803"/>
      <c r="L92" s="803"/>
      <c r="M92" s="804"/>
      <c r="N92" s="15"/>
      <c r="O92" s="1065" t="s">
        <v>5315</v>
      </c>
      <c r="P92" s="745"/>
      <c r="Q92" s="746" t="s">
        <v>5316</v>
      </c>
      <c r="R92" s="747" t="s">
        <v>5329</v>
      </c>
      <c r="S92" s="748"/>
      <c r="T92" s="748"/>
      <c r="U92" s="748"/>
      <c r="V92" s="748"/>
      <c r="W92" s="748"/>
      <c r="X92" s="748"/>
      <c r="Y92" s="748"/>
      <c r="Z92" s="749"/>
      <c r="AA92" s="15"/>
      <c r="AB92" s="19"/>
      <c r="AC92" s="19"/>
      <c r="AD92" s="1163"/>
      <c r="AE92" s="1163"/>
      <c r="AF92" s="1163"/>
      <c r="AG92" s="1163"/>
      <c r="AH92" s="1163"/>
      <c r="AI92" s="1163"/>
      <c r="AJ92" s="1163"/>
      <c r="AK92" s="1163"/>
      <c r="AL92" s="1163"/>
      <c r="AM92" s="1163"/>
      <c r="AN92" s="1163"/>
      <c r="AO92" s="1163"/>
      <c r="AP92" s="1163"/>
      <c r="AQ92" s="1163"/>
      <c r="AR92" s="1163"/>
      <c r="AS92" s="1163"/>
      <c r="AT92" s="1163"/>
      <c r="AU92" s="1163"/>
      <c r="AV92" s="1163"/>
      <c r="AW92" s="1163"/>
      <c r="AX92" s="1163"/>
      <c r="AY92" s="1163"/>
      <c r="AZ92" s="1163"/>
      <c r="BA92" s="1163"/>
      <c r="BB92" s="1163"/>
      <c r="BC92" s="1163"/>
      <c r="BD92" s="1163"/>
      <c r="BE92" s="1163"/>
      <c r="BF92" s="1163"/>
      <c r="BG92" s="1163"/>
      <c r="BH92" s="1163"/>
      <c r="BI92" s="1163"/>
      <c r="BJ92" s="1163"/>
      <c r="BK92" s="1163"/>
      <c r="BL92" s="1163"/>
      <c r="BM92" s="1163"/>
      <c r="BN92" s="1163"/>
      <c r="BO92" s="1163"/>
      <c r="BP92" s="1163"/>
      <c r="BQ92" s="1163"/>
      <c r="BR92" s="1163"/>
      <c r="BS92" s="1163"/>
      <c r="BT92" s="1163"/>
      <c r="BU92" s="1163"/>
      <c r="BV92" s="1163"/>
      <c r="BW92" s="1163"/>
      <c r="BX92" s="1163"/>
      <c r="BY92" s="1163"/>
      <c r="BZ92" s="1163"/>
      <c r="CA92" s="1163"/>
      <c r="CB92" s="1163"/>
      <c r="CC92" s="1163"/>
      <c r="CD92" s="1163"/>
      <c r="CE92" s="1163"/>
      <c r="CF92" s="1163"/>
      <c r="CG92" s="1163"/>
      <c r="CH92" s="1163"/>
      <c r="CI92" s="1163"/>
      <c r="CJ92" s="1163"/>
      <c r="CK92" s="1163"/>
      <c r="CL92" s="1163"/>
      <c r="CM92" s="1163"/>
    </row>
    <row r="93" spans="1:91" s="55" customFormat="1" ht="30">
      <c r="A93" s="15"/>
      <c r="B93" s="753" t="s">
        <v>5320</v>
      </c>
      <c r="C93" s="754" t="s">
        <v>5191</v>
      </c>
      <c r="D93" s="805" t="str">
        <f>B93</f>
        <v>Aa</v>
      </c>
      <c r="E93" s="806" t="s">
        <v>5330</v>
      </c>
      <c r="F93" s="807"/>
      <c r="G93" s="808"/>
      <c r="H93" s="808"/>
      <c r="I93" s="808"/>
      <c r="J93" s="808"/>
      <c r="K93" s="808"/>
      <c r="L93" s="808"/>
      <c r="M93" s="809"/>
      <c r="N93" s="15"/>
      <c r="O93" s="753" t="s">
        <v>5320</v>
      </c>
      <c r="P93" s="754" t="s">
        <v>5191</v>
      </c>
      <c r="Q93" s="810" t="str">
        <f>O93</f>
        <v>Aa</v>
      </c>
      <c r="R93" s="789" t="s">
        <v>5319</v>
      </c>
      <c r="S93" s="807"/>
      <c r="T93" s="808"/>
      <c r="U93" s="808"/>
      <c r="V93" s="808"/>
      <c r="W93" s="808"/>
      <c r="X93" s="808"/>
      <c r="Y93" s="808"/>
      <c r="Z93" s="809"/>
      <c r="AA93" s="15"/>
      <c r="AB93" s="19"/>
      <c r="AC93" s="19"/>
      <c r="AD93" s="1163"/>
      <c r="AE93" s="1163"/>
      <c r="AF93" s="1163"/>
      <c r="AG93" s="1163"/>
      <c r="AH93" s="1163"/>
      <c r="AI93" s="1163"/>
      <c r="AJ93" s="1163"/>
      <c r="AK93" s="1163"/>
      <c r="AL93" s="1163"/>
      <c r="AM93" s="1163"/>
      <c r="AN93" s="1163"/>
      <c r="AO93" s="1163"/>
      <c r="AP93" s="1163"/>
      <c r="AQ93" s="1163"/>
      <c r="AR93" s="1163"/>
      <c r="AS93" s="1163"/>
      <c r="AT93" s="1163"/>
      <c r="AU93" s="1163"/>
      <c r="AV93" s="1163"/>
      <c r="AW93" s="1163"/>
      <c r="AX93" s="1163"/>
      <c r="AY93" s="1163"/>
      <c r="AZ93" s="1163"/>
      <c r="BA93" s="1163"/>
      <c r="BB93" s="1163"/>
      <c r="BC93" s="1163"/>
      <c r="BD93" s="1163"/>
      <c r="BE93" s="1163"/>
      <c r="BF93" s="1163"/>
      <c r="BG93" s="1163"/>
      <c r="BH93" s="1163"/>
      <c r="BI93" s="1163"/>
      <c r="BJ93" s="1163"/>
      <c r="BK93" s="1163"/>
      <c r="BL93" s="1163"/>
      <c r="BM93" s="1163"/>
      <c r="BN93" s="1163"/>
      <c r="BO93" s="1163"/>
      <c r="BP93" s="1163"/>
      <c r="BQ93" s="1163"/>
      <c r="BR93" s="1163"/>
      <c r="BS93" s="1163"/>
      <c r="BT93" s="1163"/>
      <c r="BU93" s="1163"/>
      <c r="BV93" s="1163"/>
      <c r="BW93" s="1163"/>
      <c r="BX93" s="1163"/>
      <c r="BY93" s="1163"/>
      <c r="BZ93" s="1163"/>
      <c r="CA93" s="1163"/>
      <c r="CB93" s="1163"/>
      <c r="CC93" s="1163"/>
      <c r="CD93" s="1163"/>
      <c r="CE93" s="1163"/>
      <c r="CF93" s="1163"/>
      <c r="CG93" s="1163"/>
      <c r="CH93" s="1163"/>
      <c r="CI93" s="1163"/>
      <c r="CJ93" s="1163"/>
      <c r="CK93" s="1163"/>
      <c r="CL93" s="1163"/>
      <c r="CM93" s="1163"/>
    </row>
    <row r="94" spans="1:91" s="55" customFormat="1">
      <c r="A94" s="15"/>
      <c r="B94" s="763"/>
      <c r="C94" s="15"/>
      <c r="D94" s="15"/>
      <c r="E94" s="15"/>
      <c r="F94" s="15"/>
      <c r="G94" s="15"/>
      <c r="H94" s="15"/>
      <c r="I94" s="15"/>
      <c r="J94" s="15"/>
      <c r="K94" s="15"/>
      <c r="L94" s="15"/>
      <c r="M94" s="764"/>
      <c r="N94" s="15"/>
      <c r="O94" s="763"/>
      <c r="P94" s="15"/>
      <c r="Q94" s="15"/>
      <c r="R94" s="15"/>
      <c r="S94" s="15"/>
      <c r="T94" s="15"/>
      <c r="U94" s="15"/>
      <c r="V94" s="15"/>
      <c r="W94" s="15"/>
      <c r="X94" s="15"/>
      <c r="Y94" s="15"/>
      <c r="Z94" s="764"/>
      <c r="AA94" s="15"/>
      <c r="AB94" s="19"/>
      <c r="AC94" s="19"/>
      <c r="AD94" s="1163"/>
      <c r="AE94" s="1163"/>
      <c r="AF94" s="1163"/>
      <c r="AG94" s="1163"/>
      <c r="AH94" s="1163"/>
      <c r="AI94" s="1163"/>
      <c r="AJ94" s="1163"/>
      <c r="AK94" s="1163"/>
      <c r="AL94" s="1163"/>
      <c r="AM94" s="1163"/>
      <c r="AN94" s="1163"/>
      <c r="AO94" s="1163"/>
      <c r="AP94" s="1163"/>
      <c r="AQ94" s="1163"/>
      <c r="AR94" s="1163"/>
      <c r="AS94" s="1163"/>
      <c r="AT94" s="1163"/>
      <c r="AU94" s="1163"/>
      <c r="AV94" s="1163"/>
      <c r="AW94" s="1163"/>
      <c r="AX94" s="1163"/>
      <c r="AY94" s="1163"/>
      <c r="AZ94" s="1163"/>
      <c r="BA94" s="1163"/>
      <c r="BB94" s="1163"/>
      <c r="BC94" s="1163"/>
      <c r="BD94" s="1163"/>
      <c r="BE94" s="1163"/>
      <c r="BF94" s="1163"/>
      <c r="BG94" s="1163"/>
      <c r="BH94" s="1163"/>
      <c r="BI94" s="1163"/>
      <c r="BJ94" s="1163"/>
      <c r="BK94" s="1163"/>
      <c r="BL94" s="1163"/>
      <c r="BM94" s="1163"/>
      <c r="BN94" s="1163"/>
      <c r="BO94" s="1163"/>
      <c r="BP94" s="1163"/>
      <c r="BQ94" s="1163"/>
      <c r="BR94" s="1163"/>
      <c r="BS94" s="1163"/>
      <c r="BT94" s="1163"/>
      <c r="BU94" s="1163"/>
      <c r="BV94" s="1163"/>
      <c r="BW94" s="1163"/>
      <c r="BX94" s="1163"/>
      <c r="BY94" s="1163"/>
      <c r="BZ94" s="1163"/>
      <c r="CA94" s="1163"/>
      <c r="CB94" s="1163"/>
      <c r="CC94" s="1163"/>
      <c r="CD94" s="1163"/>
      <c r="CE94" s="1163"/>
      <c r="CF94" s="1163"/>
      <c r="CG94" s="1163"/>
      <c r="CH94" s="1163"/>
      <c r="CI94" s="1163"/>
      <c r="CJ94" s="1163"/>
      <c r="CK94" s="1163"/>
      <c r="CL94" s="1163"/>
      <c r="CM94" s="1163"/>
    </row>
    <row r="95" spans="1:91" s="55" customFormat="1">
      <c r="A95" s="15"/>
      <c r="B95" s="765" t="s">
        <v>5321</v>
      </c>
      <c r="C95" s="1765" t="s">
        <v>5322</v>
      </c>
      <c r="D95" s="1766"/>
      <c r="E95" s="766" t="s">
        <v>5323</v>
      </c>
      <c r="F95" s="1765" t="s">
        <v>5322</v>
      </c>
      <c r="G95" s="1766"/>
      <c r="H95" s="766" t="s">
        <v>5324</v>
      </c>
      <c r="I95" s="1765" t="s">
        <v>5322</v>
      </c>
      <c r="J95" s="1766"/>
      <c r="K95" s="766" t="s">
        <v>5325</v>
      </c>
      <c r="L95" s="1765" t="s">
        <v>5322</v>
      </c>
      <c r="M95" s="1767"/>
      <c r="N95" s="15"/>
      <c r="O95" s="765" t="s">
        <v>5321</v>
      </c>
      <c r="P95" s="1734" t="s">
        <v>5322</v>
      </c>
      <c r="Q95" s="1735"/>
      <c r="R95" s="766" t="s">
        <v>5323</v>
      </c>
      <c r="S95" s="1734" t="s">
        <v>5322</v>
      </c>
      <c r="T95" s="1735"/>
      <c r="U95" s="766" t="s">
        <v>5324</v>
      </c>
      <c r="V95" s="1734" t="s">
        <v>5322</v>
      </c>
      <c r="W95" s="1735"/>
      <c r="X95" s="766" t="s">
        <v>5325</v>
      </c>
      <c r="Y95" s="1734" t="s">
        <v>5322</v>
      </c>
      <c r="Z95" s="1736"/>
      <c r="AA95" s="15"/>
      <c r="AB95" s="19"/>
      <c r="AC95" s="19"/>
      <c r="AD95" s="1163"/>
      <c r="AE95" s="1163"/>
      <c r="AF95" s="1163"/>
      <c r="AG95" s="1163"/>
      <c r="AH95" s="1163"/>
      <c r="AI95" s="1163"/>
      <c r="AJ95" s="1163"/>
      <c r="AK95" s="1163"/>
      <c r="AL95" s="1163"/>
      <c r="AM95" s="1163"/>
      <c r="AN95" s="1163"/>
      <c r="AO95" s="1163"/>
      <c r="AP95" s="1163"/>
      <c r="AQ95" s="1163"/>
      <c r="AR95" s="1163"/>
      <c r="AS95" s="1163"/>
      <c r="AT95" s="1163"/>
      <c r="AU95" s="1163"/>
      <c r="AV95" s="1163"/>
      <c r="AW95" s="1163"/>
      <c r="AX95" s="1163"/>
      <c r="AY95" s="1163"/>
      <c r="AZ95" s="1163"/>
      <c r="BA95" s="1163"/>
      <c r="BB95" s="1163"/>
      <c r="BC95" s="1163"/>
      <c r="BD95" s="1163"/>
      <c r="BE95" s="1163"/>
      <c r="BF95" s="1163"/>
      <c r="BG95" s="1163"/>
      <c r="BH95" s="1163"/>
      <c r="BI95" s="1163"/>
      <c r="BJ95" s="1163"/>
      <c r="BK95" s="1163"/>
      <c r="BL95" s="1163"/>
      <c r="BM95" s="1163"/>
      <c r="BN95" s="1163"/>
      <c r="BO95" s="1163"/>
      <c r="BP95" s="1163"/>
      <c r="BQ95" s="1163"/>
      <c r="BR95" s="1163"/>
      <c r="BS95" s="1163"/>
      <c r="BT95" s="1163"/>
      <c r="BU95" s="1163"/>
      <c r="BV95" s="1163"/>
      <c r="BW95" s="1163"/>
      <c r="BX95" s="1163"/>
      <c r="BY95" s="1163"/>
      <c r="BZ95" s="1163"/>
      <c r="CA95" s="1163"/>
      <c r="CB95" s="1163"/>
      <c r="CC95" s="1163"/>
      <c r="CD95" s="1163"/>
      <c r="CE95" s="1163"/>
      <c r="CF95" s="1163"/>
      <c r="CG95" s="1163"/>
      <c r="CH95" s="1163"/>
      <c r="CI95" s="1163"/>
      <c r="CJ95" s="1163"/>
      <c r="CK95" s="1163"/>
      <c r="CL95" s="1163"/>
      <c r="CM95" s="1163"/>
    </row>
    <row r="96" spans="1:91" s="55" customFormat="1" ht="44.25">
      <c r="A96" s="762"/>
      <c r="B96" s="767" t="s">
        <v>25</v>
      </c>
      <c r="C96" s="768" t="s">
        <v>5191</v>
      </c>
      <c r="D96" s="811" t="s">
        <v>25</v>
      </c>
      <c r="E96" s="770" t="s">
        <v>5156</v>
      </c>
      <c r="F96" s="768" t="s">
        <v>5191</v>
      </c>
      <c r="G96" s="812" t="s">
        <v>5156</v>
      </c>
      <c r="H96" s="772">
        <v>1</v>
      </c>
      <c r="I96" s="768" t="s">
        <v>5191</v>
      </c>
      <c r="J96" s="811">
        <v>1</v>
      </c>
      <c r="K96" s="772">
        <v>27</v>
      </c>
      <c r="L96" s="768" t="s">
        <v>5191</v>
      </c>
      <c r="M96" s="813">
        <v>27</v>
      </c>
      <c r="N96" s="762"/>
      <c r="O96" s="767" t="s">
        <v>25</v>
      </c>
      <c r="P96" s="768" t="s">
        <v>5191</v>
      </c>
      <c r="Q96" s="814" t="s">
        <v>25</v>
      </c>
      <c r="R96" s="770" t="s">
        <v>5156</v>
      </c>
      <c r="S96" s="768" t="s">
        <v>5191</v>
      </c>
      <c r="T96" s="815" t="s">
        <v>5156</v>
      </c>
      <c r="U96" s="772">
        <v>1</v>
      </c>
      <c r="V96" s="768" t="s">
        <v>5191</v>
      </c>
      <c r="W96" s="814">
        <v>1</v>
      </c>
      <c r="X96" s="772">
        <v>27</v>
      </c>
      <c r="Y96" s="768" t="s">
        <v>5191</v>
      </c>
      <c r="Z96" s="816">
        <v>27</v>
      </c>
      <c r="AA96" s="762"/>
      <c r="AB96" s="1170"/>
      <c r="AC96" s="1170"/>
      <c r="AD96" s="1163"/>
      <c r="AE96" s="1163"/>
      <c r="AF96" s="1163"/>
      <c r="AG96" s="1163"/>
      <c r="AH96" s="1163"/>
      <c r="AI96" s="1163"/>
      <c r="AJ96" s="1163"/>
      <c r="AK96" s="1163"/>
      <c r="AL96" s="1163"/>
      <c r="AM96" s="1163"/>
      <c r="AN96" s="1163"/>
      <c r="AO96" s="1163"/>
      <c r="AP96" s="1163"/>
      <c r="AQ96" s="1163"/>
      <c r="AR96" s="1163"/>
      <c r="AS96" s="1163"/>
      <c r="AT96" s="1163"/>
      <c r="AU96" s="1163"/>
      <c r="AV96" s="1163"/>
      <c r="AW96" s="1163"/>
      <c r="AX96" s="1163"/>
      <c r="AY96" s="1163"/>
      <c r="AZ96" s="1163"/>
      <c r="BA96" s="1163"/>
      <c r="BB96" s="1163"/>
      <c r="BC96" s="1163"/>
      <c r="BD96" s="1163"/>
      <c r="BE96" s="1163"/>
      <c r="BF96" s="1163"/>
      <c r="BG96" s="1163"/>
      <c r="BH96" s="1163"/>
      <c r="BI96" s="1163"/>
      <c r="BJ96" s="1163"/>
      <c r="BK96" s="1163"/>
      <c r="BL96" s="1163"/>
      <c r="BM96" s="1163"/>
      <c r="BN96" s="1163"/>
      <c r="BO96" s="1163"/>
      <c r="BP96" s="1163"/>
      <c r="BQ96" s="1163"/>
      <c r="BR96" s="1163"/>
      <c r="BS96" s="1163"/>
      <c r="BT96" s="1163"/>
      <c r="BU96" s="1163"/>
      <c r="BV96" s="1163"/>
      <c r="BW96" s="1163"/>
      <c r="BX96" s="1163"/>
      <c r="BY96" s="1163"/>
      <c r="BZ96" s="1163"/>
      <c r="CA96" s="1163"/>
      <c r="CB96" s="1163"/>
      <c r="CC96" s="1163"/>
      <c r="CD96" s="1163"/>
      <c r="CE96" s="1163"/>
      <c r="CF96" s="1163"/>
      <c r="CG96" s="1163"/>
      <c r="CH96" s="1163"/>
      <c r="CI96" s="1163"/>
      <c r="CJ96" s="1163"/>
      <c r="CK96" s="1163"/>
      <c r="CL96" s="1163"/>
      <c r="CM96" s="1163"/>
    </row>
    <row r="97" spans="1:91" s="55" customFormat="1" ht="44.25">
      <c r="A97" s="762"/>
      <c r="B97" s="767" t="s">
        <v>27</v>
      </c>
      <c r="C97" s="768" t="s">
        <v>5191</v>
      </c>
      <c r="D97" s="811" t="s">
        <v>27</v>
      </c>
      <c r="E97" s="770" t="s">
        <v>5174</v>
      </c>
      <c r="F97" s="768" t="s">
        <v>5191</v>
      </c>
      <c r="G97" s="812" t="s">
        <v>5174</v>
      </c>
      <c r="H97" s="772">
        <v>2</v>
      </c>
      <c r="I97" s="768" t="s">
        <v>5191</v>
      </c>
      <c r="J97" s="811">
        <v>2</v>
      </c>
      <c r="K97" s="772">
        <v>28</v>
      </c>
      <c r="L97" s="768" t="s">
        <v>5191</v>
      </c>
      <c r="M97" s="813">
        <v>28</v>
      </c>
      <c r="N97" s="762"/>
      <c r="O97" s="767" t="s">
        <v>27</v>
      </c>
      <c r="P97" s="768" t="s">
        <v>5191</v>
      </c>
      <c r="Q97" s="814" t="s">
        <v>27</v>
      </c>
      <c r="R97" s="770" t="s">
        <v>5174</v>
      </c>
      <c r="S97" s="768" t="s">
        <v>5191</v>
      </c>
      <c r="T97" s="815" t="s">
        <v>5174</v>
      </c>
      <c r="U97" s="772">
        <v>2</v>
      </c>
      <c r="V97" s="768" t="s">
        <v>5191</v>
      </c>
      <c r="W97" s="814">
        <v>2</v>
      </c>
      <c r="X97" s="772">
        <v>28</v>
      </c>
      <c r="Y97" s="768" t="s">
        <v>5191</v>
      </c>
      <c r="Z97" s="816">
        <v>28</v>
      </c>
      <c r="AA97" s="762"/>
      <c r="AB97" s="1170"/>
      <c r="AC97" s="1170"/>
      <c r="AD97" s="1163"/>
      <c r="AE97" s="1163"/>
      <c r="AF97" s="1163"/>
      <c r="AG97" s="1163"/>
      <c r="AH97" s="1163"/>
      <c r="AI97" s="1163"/>
      <c r="AJ97" s="1163"/>
      <c r="AK97" s="1163"/>
      <c r="AL97" s="1163"/>
      <c r="AM97" s="1163"/>
      <c r="AN97" s="1163"/>
      <c r="AO97" s="1163"/>
      <c r="AP97" s="1163"/>
      <c r="AQ97" s="1163"/>
      <c r="AR97" s="1163"/>
      <c r="AS97" s="1163"/>
      <c r="AT97" s="1163"/>
      <c r="AU97" s="1163"/>
      <c r="AV97" s="1163"/>
      <c r="AW97" s="1163"/>
      <c r="AX97" s="1163"/>
      <c r="AY97" s="1163"/>
      <c r="AZ97" s="1163"/>
      <c r="BA97" s="1163"/>
      <c r="BB97" s="1163"/>
      <c r="BC97" s="1163"/>
      <c r="BD97" s="1163"/>
      <c r="BE97" s="1163"/>
      <c r="BF97" s="1163"/>
      <c r="BG97" s="1163"/>
      <c r="BH97" s="1163"/>
      <c r="BI97" s="1163"/>
      <c r="BJ97" s="1163"/>
      <c r="BK97" s="1163"/>
      <c r="BL97" s="1163"/>
      <c r="BM97" s="1163"/>
      <c r="BN97" s="1163"/>
      <c r="BO97" s="1163"/>
      <c r="BP97" s="1163"/>
      <c r="BQ97" s="1163"/>
      <c r="BR97" s="1163"/>
      <c r="BS97" s="1163"/>
      <c r="BT97" s="1163"/>
      <c r="BU97" s="1163"/>
      <c r="BV97" s="1163"/>
      <c r="BW97" s="1163"/>
      <c r="BX97" s="1163"/>
      <c r="BY97" s="1163"/>
      <c r="BZ97" s="1163"/>
      <c r="CA97" s="1163"/>
      <c r="CB97" s="1163"/>
      <c r="CC97" s="1163"/>
      <c r="CD97" s="1163"/>
      <c r="CE97" s="1163"/>
      <c r="CF97" s="1163"/>
      <c r="CG97" s="1163"/>
      <c r="CH97" s="1163"/>
      <c r="CI97" s="1163"/>
      <c r="CJ97" s="1163"/>
      <c r="CK97" s="1163"/>
      <c r="CL97" s="1163"/>
      <c r="CM97" s="1163"/>
    </row>
    <row r="98" spans="1:91" s="55" customFormat="1" ht="44.25">
      <c r="A98" s="762"/>
      <c r="B98" s="767" t="s">
        <v>26</v>
      </c>
      <c r="C98" s="768" t="s">
        <v>5191</v>
      </c>
      <c r="D98" s="811" t="s">
        <v>26</v>
      </c>
      <c r="E98" s="770" t="s">
        <v>5193</v>
      </c>
      <c r="F98" s="768" t="s">
        <v>5191</v>
      </c>
      <c r="G98" s="812" t="s">
        <v>5193</v>
      </c>
      <c r="H98" s="772">
        <v>3</v>
      </c>
      <c r="I98" s="768" t="s">
        <v>5191</v>
      </c>
      <c r="J98" s="811">
        <v>3</v>
      </c>
      <c r="K98" s="772">
        <v>29</v>
      </c>
      <c r="L98" s="768" t="s">
        <v>5191</v>
      </c>
      <c r="M98" s="813">
        <v>29</v>
      </c>
      <c r="N98" s="762"/>
      <c r="O98" s="767" t="s">
        <v>26</v>
      </c>
      <c r="P98" s="768" t="s">
        <v>5191</v>
      </c>
      <c r="Q98" s="814" t="s">
        <v>26</v>
      </c>
      <c r="R98" s="770" t="s">
        <v>5193</v>
      </c>
      <c r="S98" s="768" t="s">
        <v>5191</v>
      </c>
      <c r="T98" s="815" t="s">
        <v>5193</v>
      </c>
      <c r="U98" s="772">
        <v>3</v>
      </c>
      <c r="V98" s="768" t="s">
        <v>5191</v>
      </c>
      <c r="W98" s="814">
        <v>3</v>
      </c>
      <c r="X98" s="772">
        <v>29</v>
      </c>
      <c r="Y98" s="768" t="s">
        <v>5191</v>
      </c>
      <c r="Z98" s="816">
        <v>29</v>
      </c>
      <c r="AA98" s="762"/>
      <c r="AB98" s="1170"/>
      <c r="AC98" s="1170"/>
      <c r="AD98" s="1163"/>
      <c r="AE98" s="1163"/>
      <c r="AF98" s="1163"/>
      <c r="AG98" s="1163"/>
      <c r="AH98" s="1163"/>
      <c r="AI98" s="1163"/>
      <c r="AJ98" s="1163"/>
      <c r="AK98" s="1163"/>
      <c r="AL98" s="1163"/>
      <c r="AM98" s="1163"/>
      <c r="AN98" s="1163"/>
      <c r="AO98" s="1163"/>
      <c r="AP98" s="1163"/>
      <c r="AQ98" s="1163"/>
      <c r="AR98" s="1163"/>
      <c r="AS98" s="1163"/>
      <c r="AT98" s="1163"/>
      <c r="AU98" s="1163"/>
      <c r="AV98" s="1163"/>
      <c r="AW98" s="1163"/>
      <c r="AX98" s="1163"/>
      <c r="AY98" s="1163"/>
      <c r="AZ98" s="1163"/>
      <c r="BA98" s="1163"/>
      <c r="BB98" s="1163"/>
      <c r="BC98" s="1163"/>
      <c r="BD98" s="1163"/>
      <c r="BE98" s="1163"/>
      <c r="BF98" s="1163"/>
      <c r="BG98" s="1163"/>
      <c r="BH98" s="1163"/>
      <c r="BI98" s="1163"/>
      <c r="BJ98" s="1163"/>
      <c r="BK98" s="1163"/>
      <c r="BL98" s="1163"/>
      <c r="BM98" s="1163"/>
      <c r="BN98" s="1163"/>
      <c r="BO98" s="1163"/>
      <c r="BP98" s="1163"/>
      <c r="BQ98" s="1163"/>
      <c r="BR98" s="1163"/>
      <c r="BS98" s="1163"/>
      <c r="BT98" s="1163"/>
      <c r="BU98" s="1163"/>
      <c r="BV98" s="1163"/>
      <c r="BW98" s="1163"/>
      <c r="BX98" s="1163"/>
      <c r="BY98" s="1163"/>
      <c r="BZ98" s="1163"/>
      <c r="CA98" s="1163"/>
      <c r="CB98" s="1163"/>
      <c r="CC98" s="1163"/>
      <c r="CD98" s="1163"/>
      <c r="CE98" s="1163"/>
      <c r="CF98" s="1163"/>
      <c r="CG98" s="1163"/>
      <c r="CH98" s="1163"/>
      <c r="CI98" s="1163"/>
      <c r="CJ98" s="1163"/>
      <c r="CK98" s="1163"/>
      <c r="CL98" s="1163"/>
      <c r="CM98" s="1163"/>
    </row>
    <row r="99" spans="1:91" s="55" customFormat="1" ht="44.25">
      <c r="A99" s="762"/>
      <c r="B99" s="767" t="s">
        <v>28</v>
      </c>
      <c r="C99" s="768" t="s">
        <v>5191</v>
      </c>
      <c r="D99" s="811" t="s">
        <v>28</v>
      </c>
      <c r="E99" s="770" t="s">
        <v>5199</v>
      </c>
      <c r="F99" s="768" t="s">
        <v>5191</v>
      </c>
      <c r="G99" s="812" t="s">
        <v>5199</v>
      </c>
      <c r="H99" s="772">
        <v>4</v>
      </c>
      <c r="I99" s="768" t="s">
        <v>5191</v>
      </c>
      <c r="J99" s="811">
        <v>4</v>
      </c>
      <c r="K99" s="772">
        <v>30</v>
      </c>
      <c r="L99" s="768" t="s">
        <v>5191</v>
      </c>
      <c r="M99" s="813">
        <v>30</v>
      </c>
      <c r="N99" s="762"/>
      <c r="O99" s="767" t="s">
        <v>28</v>
      </c>
      <c r="P99" s="768" t="s">
        <v>5191</v>
      </c>
      <c r="Q99" s="814" t="s">
        <v>28</v>
      </c>
      <c r="R99" s="770" t="s">
        <v>5199</v>
      </c>
      <c r="S99" s="768" t="s">
        <v>5191</v>
      </c>
      <c r="T99" s="815" t="s">
        <v>5199</v>
      </c>
      <c r="U99" s="772">
        <v>4</v>
      </c>
      <c r="V99" s="768" t="s">
        <v>5191</v>
      </c>
      <c r="W99" s="814">
        <v>4</v>
      </c>
      <c r="X99" s="772">
        <v>30</v>
      </c>
      <c r="Y99" s="768" t="s">
        <v>5191</v>
      </c>
      <c r="Z99" s="816">
        <v>30</v>
      </c>
      <c r="AA99" s="762"/>
      <c r="AB99" s="1170"/>
      <c r="AC99" s="1170"/>
      <c r="AD99" s="1163"/>
      <c r="AE99" s="1163"/>
      <c r="AF99" s="1163"/>
      <c r="AG99" s="1163"/>
      <c r="AH99" s="1163"/>
      <c r="AI99" s="1163"/>
      <c r="AJ99" s="1163"/>
      <c r="AK99" s="1163"/>
      <c r="AL99" s="1163"/>
      <c r="AM99" s="1163"/>
      <c r="AN99" s="1163"/>
      <c r="AO99" s="1163"/>
      <c r="AP99" s="1163"/>
      <c r="AQ99" s="1163"/>
      <c r="AR99" s="1163"/>
      <c r="AS99" s="1163"/>
      <c r="AT99" s="1163"/>
      <c r="AU99" s="1163"/>
      <c r="AV99" s="1163"/>
      <c r="AW99" s="1163"/>
      <c r="AX99" s="1163"/>
      <c r="AY99" s="1163"/>
      <c r="AZ99" s="1163"/>
      <c r="BA99" s="1163"/>
      <c r="BB99" s="1163"/>
      <c r="BC99" s="1163"/>
      <c r="BD99" s="1163"/>
      <c r="BE99" s="1163"/>
      <c r="BF99" s="1163"/>
      <c r="BG99" s="1163"/>
      <c r="BH99" s="1163"/>
      <c r="BI99" s="1163"/>
      <c r="BJ99" s="1163"/>
      <c r="BK99" s="1163"/>
      <c r="BL99" s="1163"/>
      <c r="BM99" s="1163"/>
      <c r="BN99" s="1163"/>
      <c r="BO99" s="1163"/>
      <c r="BP99" s="1163"/>
      <c r="BQ99" s="1163"/>
      <c r="BR99" s="1163"/>
      <c r="BS99" s="1163"/>
      <c r="BT99" s="1163"/>
      <c r="BU99" s="1163"/>
      <c r="BV99" s="1163"/>
      <c r="BW99" s="1163"/>
      <c r="BX99" s="1163"/>
      <c r="BY99" s="1163"/>
      <c r="BZ99" s="1163"/>
      <c r="CA99" s="1163"/>
      <c r="CB99" s="1163"/>
      <c r="CC99" s="1163"/>
      <c r="CD99" s="1163"/>
      <c r="CE99" s="1163"/>
      <c r="CF99" s="1163"/>
      <c r="CG99" s="1163"/>
      <c r="CH99" s="1163"/>
      <c r="CI99" s="1163"/>
      <c r="CJ99" s="1163"/>
      <c r="CK99" s="1163"/>
      <c r="CL99" s="1163"/>
      <c r="CM99" s="1163"/>
    </row>
    <row r="100" spans="1:91" s="55" customFormat="1" ht="44.25">
      <c r="A100" s="762"/>
      <c r="B100" s="767" t="s">
        <v>43</v>
      </c>
      <c r="C100" s="768" t="s">
        <v>5191</v>
      </c>
      <c r="D100" s="811" t="s">
        <v>43</v>
      </c>
      <c r="E100" s="770" t="s">
        <v>5201</v>
      </c>
      <c r="F100" s="768" t="s">
        <v>5191</v>
      </c>
      <c r="G100" s="812" t="s">
        <v>5201</v>
      </c>
      <c r="H100" s="772">
        <v>5</v>
      </c>
      <c r="I100" s="768" t="s">
        <v>5191</v>
      </c>
      <c r="J100" s="811">
        <v>5</v>
      </c>
      <c r="K100" s="772">
        <v>31</v>
      </c>
      <c r="L100" s="768" t="s">
        <v>5191</v>
      </c>
      <c r="M100" s="813">
        <v>31</v>
      </c>
      <c r="N100" s="762"/>
      <c r="O100" s="767" t="s">
        <v>43</v>
      </c>
      <c r="P100" s="768" t="s">
        <v>5191</v>
      </c>
      <c r="Q100" s="814" t="s">
        <v>43</v>
      </c>
      <c r="R100" s="770" t="s">
        <v>5201</v>
      </c>
      <c r="S100" s="768" t="s">
        <v>5191</v>
      </c>
      <c r="T100" s="815" t="s">
        <v>5201</v>
      </c>
      <c r="U100" s="772">
        <v>5</v>
      </c>
      <c r="V100" s="768" t="s">
        <v>5191</v>
      </c>
      <c r="W100" s="814">
        <v>5</v>
      </c>
      <c r="X100" s="772">
        <v>31</v>
      </c>
      <c r="Y100" s="768" t="s">
        <v>5191</v>
      </c>
      <c r="Z100" s="816">
        <v>31</v>
      </c>
      <c r="AA100" s="762"/>
      <c r="AB100" s="1170"/>
      <c r="AC100" s="1170"/>
      <c r="AD100" s="1163"/>
      <c r="AE100" s="1163"/>
      <c r="AF100" s="1163"/>
      <c r="AG100" s="1163"/>
      <c r="AH100" s="1163"/>
      <c r="AI100" s="1163"/>
      <c r="AJ100" s="1163"/>
      <c r="AK100" s="1163"/>
      <c r="AL100" s="1163"/>
      <c r="AM100" s="1163"/>
      <c r="AN100" s="1163"/>
      <c r="AO100" s="1163"/>
      <c r="AP100" s="1163"/>
      <c r="AQ100" s="1163"/>
      <c r="AR100" s="1163"/>
      <c r="AS100" s="1163"/>
      <c r="AT100" s="1163"/>
      <c r="AU100" s="1163"/>
      <c r="AV100" s="1163"/>
      <c r="AW100" s="1163"/>
      <c r="AX100" s="1163"/>
      <c r="AY100" s="1163"/>
      <c r="AZ100" s="1163"/>
      <c r="BA100" s="1163"/>
      <c r="BB100" s="1163"/>
      <c r="BC100" s="1163"/>
      <c r="BD100" s="1163"/>
      <c r="BE100" s="1163"/>
      <c r="BF100" s="1163"/>
      <c r="BG100" s="1163"/>
      <c r="BH100" s="1163"/>
      <c r="BI100" s="1163"/>
      <c r="BJ100" s="1163"/>
      <c r="BK100" s="1163"/>
      <c r="BL100" s="1163"/>
      <c r="BM100" s="1163"/>
      <c r="BN100" s="1163"/>
      <c r="BO100" s="1163"/>
      <c r="BP100" s="1163"/>
      <c r="BQ100" s="1163"/>
      <c r="BR100" s="1163"/>
      <c r="BS100" s="1163"/>
      <c r="BT100" s="1163"/>
      <c r="BU100" s="1163"/>
      <c r="BV100" s="1163"/>
      <c r="BW100" s="1163"/>
      <c r="BX100" s="1163"/>
      <c r="BY100" s="1163"/>
      <c r="BZ100" s="1163"/>
      <c r="CA100" s="1163"/>
      <c r="CB100" s="1163"/>
      <c r="CC100" s="1163"/>
      <c r="CD100" s="1163"/>
      <c r="CE100" s="1163"/>
      <c r="CF100" s="1163"/>
      <c r="CG100" s="1163"/>
      <c r="CH100" s="1163"/>
      <c r="CI100" s="1163"/>
      <c r="CJ100" s="1163"/>
      <c r="CK100" s="1163"/>
      <c r="CL100" s="1163"/>
      <c r="CM100" s="1163"/>
    </row>
    <row r="101" spans="1:91" s="55" customFormat="1" ht="44.25">
      <c r="A101" s="762"/>
      <c r="B101" s="767" t="s">
        <v>29</v>
      </c>
      <c r="C101" s="768" t="s">
        <v>5191</v>
      </c>
      <c r="D101" s="811" t="s">
        <v>29</v>
      </c>
      <c r="E101" s="770" t="s">
        <v>5202</v>
      </c>
      <c r="F101" s="768" t="s">
        <v>5191</v>
      </c>
      <c r="G101" s="812" t="s">
        <v>5202</v>
      </c>
      <c r="H101" s="772">
        <v>6</v>
      </c>
      <c r="I101" s="768" t="s">
        <v>5191</v>
      </c>
      <c r="J101" s="811">
        <v>6</v>
      </c>
      <c r="K101" s="772">
        <v>32</v>
      </c>
      <c r="L101" s="768" t="s">
        <v>5191</v>
      </c>
      <c r="M101" s="813">
        <v>32</v>
      </c>
      <c r="N101" s="762"/>
      <c r="O101" s="767" t="s">
        <v>29</v>
      </c>
      <c r="P101" s="768" t="s">
        <v>5191</v>
      </c>
      <c r="Q101" s="814" t="s">
        <v>29</v>
      </c>
      <c r="R101" s="770" t="s">
        <v>5202</v>
      </c>
      <c r="S101" s="768" t="s">
        <v>5191</v>
      </c>
      <c r="T101" s="815" t="s">
        <v>5202</v>
      </c>
      <c r="U101" s="772">
        <v>6</v>
      </c>
      <c r="V101" s="768" t="s">
        <v>5191</v>
      </c>
      <c r="W101" s="814">
        <v>6</v>
      </c>
      <c r="X101" s="772">
        <v>32</v>
      </c>
      <c r="Y101" s="768" t="s">
        <v>5191</v>
      </c>
      <c r="Z101" s="816">
        <v>32</v>
      </c>
      <c r="AA101" s="762"/>
      <c r="AB101" s="1170"/>
      <c r="AC101" s="1170"/>
      <c r="AD101" s="1163"/>
      <c r="AE101" s="1163"/>
      <c r="AF101" s="1163"/>
      <c r="AG101" s="1163"/>
      <c r="AH101" s="1163"/>
      <c r="AI101" s="1163"/>
      <c r="AJ101" s="1163"/>
      <c r="AK101" s="1163"/>
      <c r="AL101" s="1163"/>
      <c r="AM101" s="1163"/>
      <c r="AN101" s="1163"/>
      <c r="AO101" s="1163"/>
      <c r="AP101" s="1163"/>
      <c r="AQ101" s="1163"/>
      <c r="AR101" s="1163"/>
      <c r="AS101" s="1163"/>
      <c r="AT101" s="1163"/>
      <c r="AU101" s="1163"/>
      <c r="AV101" s="1163"/>
      <c r="AW101" s="1163"/>
      <c r="AX101" s="1163"/>
      <c r="AY101" s="1163"/>
      <c r="AZ101" s="1163"/>
      <c r="BA101" s="1163"/>
      <c r="BB101" s="1163"/>
      <c r="BC101" s="1163"/>
      <c r="BD101" s="1163"/>
      <c r="BE101" s="1163"/>
      <c r="BF101" s="1163"/>
      <c r="BG101" s="1163"/>
      <c r="BH101" s="1163"/>
      <c r="BI101" s="1163"/>
      <c r="BJ101" s="1163"/>
      <c r="BK101" s="1163"/>
      <c r="BL101" s="1163"/>
      <c r="BM101" s="1163"/>
      <c r="BN101" s="1163"/>
      <c r="BO101" s="1163"/>
      <c r="BP101" s="1163"/>
      <c r="BQ101" s="1163"/>
      <c r="BR101" s="1163"/>
      <c r="BS101" s="1163"/>
      <c r="BT101" s="1163"/>
      <c r="BU101" s="1163"/>
      <c r="BV101" s="1163"/>
      <c r="BW101" s="1163"/>
      <c r="BX101" s="1163"/>
      <c r="BY101" s="1163"/>
      <c r="BZ101" s="1163"/>
      <c r="CA101" s="1163"/>
      <c r="CB101" s="1163"/>
      <c r="CC101" s="1163"/>
      <c r="CD101" s="1163"/>
      <c r="CE101" s="1163"/>
      <c r="CF101" s="1163"/>
      <c r="CG101" s="1163"/>
      <c r="CH101" s="1163"/>
      <c r="CI101" s="1163"/>
      <c r="CJ101" s="1163"/>
      <c r="CK101" s="1163"/>
      <c r="CL101" s="1163"/>
      <c r="CM101" s="1163"/>
    </row>
    <row r="102" spans="1:91" s="55" customFormat="1" ht="44.25">
      <c r="A102" s="762"/>
      <c r="B102" s="767" t="s">
        <v>35</v>
      </c>
      <c r="C102" s="768" t="s">
        <v>5191</v>
      </c>
      <c r="D102" s="811" t="s">
        <v>35</v>
      </c>
      <c r="E102" s="770" t="s">
        <v>5203</v>
      </c>
      <c r="F102" s="768" t="s">
        <v>5191</v>
      </c>
      <c r="G102" s="812" t="s">
        <v>5203</v>
      </c>
      <c r="H102" s="772">
        <v>7</v>
      </c>
      <c r="I102" s="768" t="s">
        <v>5191</v>
      </c>
      <c r="J102" s="811">
        <v>7</v>
      </c>
      <c r="K102" s="772">
        <v>33</v>
      </c>
      <c r="L102" s="768" t="s">
        <v>5191</v>
      </c>
      <c r="M102" s="813">
        <v>33</v>
      </c>
      <c r="N102" s="762"/>
      <c r="O102" s="767" t="s">
        <v>35</v>
      </c>
      <c r="P102" s="768" t="s">
        <v>5191</v>
      </c>
      <c r="Q102" s="814" t="s">
        <v>35</v>
      </c>
      <c r="R102" s="770" t="s">
        <v>5203</v>
      </c>
      <c r="S102" s="768" t="s">
        <v>5191</v>
      </c>
      <c r="T102" s="815" t="s">
        <v>5203</v>
      </c>
      <c r="U102" s="772">
        <v>7</v>
      </c>
      <c r="V102" s="768" t="s">
        <v>5191</v>
      </c>
      <c r="W102" s="814">
        <v>7</v>
      </c>
      <c r="X102" s="772">
        <v>33</v>
      </c>
      <c r="Y102" s="768" t="s">
        <v>5191</v>
      </c>
      <c r="Z102" s="816">
        <v>33</v>
      </c>
      <c r="AA102" s="762"/>
      <c r="AB102" s="1170"/>
      <c r="AC102" s="1170"/>
      <c r="AD102" s="1163"/>
      <c r="AE102" s="1163"/>
      <c r="AF102" s="1163"/>
      <c r="AG102" s="1163"/>
      <c r="AH102" s="1163"/>
      <c r="AI102" s="1163"/>
      <c r="AJ102" s="1163"/>
      <c r="AK102" s="1163"/>
      <c r="AL102" s="1163"/>
      <c r="AM102" s="1163"/>
      <c r="AN102" s="1163"/>
      <c r="AO102" s="1163"/>
      <c r="AP102" s="1163"/>
      <c r="AQ102" s="1163"/>
      <c r="AR102" s="1163"/>
      <c r="AS102" s="1163"/>
      <c r="AT102" s="1163"/>
      <c r="AU102" s="1163"/>
      <c r="AV102" s="1163"/>
      <c r="AW102" s="1163"/>
      <c r="AX102" s="1163"/>
      <c r="AY102" s="1163"/>
      <c r="AZ102" s="1163"/>
      <c r="BA102" s="1163"/>
      <c r="BB102" s="1163"/>
      <c r="BC102" s="1163"/>
      <c r="BD102" s="1163"/>
      <c r="BE102" s="1163"/>
      <c r="BF102" s="1163"/>
      <c r="BG102" s="1163"/>
      <c r="BH102" s="1163"/>
      <c r="BI102" s="1163"/>
      <c r="BJ102" s="1163"/>
      <c r="BK102" s="1163"/>
      <c r="BL102" s="1163"/>
      <c r="BM102" s="1163"/>
      <c r="BN102" s="1163"/>
      <c r="BO102" s="1163"/>
      <c r="BP102" s="1163"/>
      <c r="BQ102" s="1163"/>
      <c r="BR102" s="1163"/>
      <c r="BS102" s="1163"/>
      <c r="BT102" s="1163"/>
      <c r="BU102" s="1163"/>
      <c r="BV102" s="1163"/>
      <c r="BW102" s="1163"/>
      <c r="BX102" s="1163"/>
      <c r="BY102" s="1163"/>
      <c r="BZ102" s="1163"/>
      <c r="CA102" s="1163"/>
      <c r="CB102" s="1163"/>
      <c r="CC102" s="1163"/>
      <c r="CD102" s="1163"/>
      <c r="CE102" s="1163"/>
      <c r="CF102" s="1163"/>
      <c r="CG102" s="1163"/>
      <c r="CH102" s="1163"/>
      <c r="CI102" s="1163"/>
      <c r="CJ102" s="1163"/>
      <c r="CK102" s="1163"/>
      <c r="CL102" s="1163"/>
      <c r="CM102" s="1163"/>
    </row>
    <row r="103" spans="1:91" s="55" customFormat="1" ht="44.25">
      <c r="A103" s="762"/>
      <c r="B103" s="767" t="s">
        <v>46</v>
      </c>
      <c r="C103" s="768" t="s">
        <v>5191</v>
      </c>
      <c r="D103" s="811" t="s">
        <v>46</v>
      </c>
      <c r="E103" s="770" t="s">
        <v>5206</v>
      </c>
      <c r="F103" s="768" t="s">
        <v>5191</v>
      </c>
      <c r="G103" s="812" t="s">
        <v>5206</v>
      </c>
      <c r="H103" s="772">
        <v>8</v>
      </c>
      <c r="I103" s="768" t="s">
        <v>5191</v>
      </c>
      <c r="J103" s="811">
        <v>8</v>
      </c>
      <c r="K103" s="772">
        <v>34</v>
      </c>
      <c r="L103" s="768" t="s">
        <v>5191</v>
      </c>
      <c r="M103" s="813">
        <v>34</v>
      </c>
      <c r="N103" s="762"/>
      <c r="O103" s="767" t="s">
        <v>46</v>
      </c>
      <c r="P103" s="768" t="s">
        <v>5191</v>
      </c>
      <c r="Q103" s="814" t="s">
        <v>46</v>
      </c>
      <c r="R103" s="770" t="s">
        <v>5206</v>
      </c>
      <c r="S103" s="768" t="s">
        <v>5191</v>
      </c>
      <c r="T103" s="815" t="s">
        <v>5206</v>
      </c>
      <c r="U103" s="772">
        <v>8</v>
      </c>
      <c r="V103" s="768" t="s">
        <v>5191</v>
      </c>
      <c r="W103" s="814">
        <v>8</v>
      </c>
      <c r="X103" s="772">
        <v>34</v>
      </c>
      <c r="Y103" s="768" t="s">
        <v>5191</v>
      </c>
      <c r="Z103" s="816">
        <v>34</v>
      </c>
      <c r="AA103" s="762"/>
      <c r="AB103" s="1170"/>
      <c r="AC103" s="1170"/>
      <c r="AD103" s="1163"/>
      <c r="AE103" s="1163"/>
      <c r="AF103" s="1163"/>
      <c r="AG103" s="1163"/>
      <c r="AH103" s="1163"/>
      <c r="AI103" s="1163"/>
      <c r="AJ103" s="1163"/>
      <c r="AK103" s="1163"/>
      <c r="AL103" s="1163"/>
      <c r="AM103" s="1163"/>
      <c r="AN103" s="1163"/>
      <c r="AO103" s="1163"/>
      <c r="AP103" s="1163"/>
      <c r="AQ103" s="1163"/>
      <c r="AR103" s="1163"/>
      <c r="AS103" s="1163"/>
      <c r="AT103" s="1163"/>
      <c r="AU103" s="1163"/>
      <c r="AV103" s="1163"/>
      <c r="AW103" s="1163"/>
      <c r="AX103" s="1163"/>
      <c r="AY103" s="1163"/>
      <c r="AZ103" s="1163"/>
      <c r="BA103" s="1163"/>
      <c r="BB103" s="1163"/>
      <c r="BC103" s="1163"/>
      <c r="BD103" s="1163"/>
      <c r="BE103" s="1163"/>
      <c r="BF103" s="1163"/>
      <c r="BG103" s="1163"/>
      <c r="BH103" s="1163"/>
      <c r="BI103" s="1163"/>
      <c r="BJ103" s="1163"/>
      <c r="BK103" s="1163"/>
      <c r="BL103" s="1163"/>
      <c r="BM103" s="1163"/>
      <c r="BN103" s="1163"/>
      <c r="BO103" s="1163"/>
      <c r="BP103" s="1163"/>
      <c r="BQ103" s="1163"/>
      <c r="BR103" s="1163"/>
      <c r="BS103" s="1163"/>
      <c r="BT103" s="1163"/>
      <c r="BU103" s="1163"/>
      <c r="BV103" s="1163"/>
      <c r="BW103" s="1163"/>
      <c r="BX103" s="1163"/>
      <c r="BY103" s="1163"/>
      <c r="BZ103" s="1163"/>
      <c r="CA103" s="1163"/>
      <c r="CB103" s="1163"/>
      <c r="CC103" s="1163"/>
      <c r="CD103" s="1163"/>
      <c r="CE103" s="1163"/>
      <c r="CF103" s="1163"/>
      <c r="CG103" s="1163"/>
      <c r="CH103" s="1163"/>
      <c r="CI103" s="1163"/>
      <c r="CJ103" s="1163"/>
      <c r="CK103" s="1163"/>
      <c r="CL103" s="1163"/>
      <c r="CM103" s="1163"/>
    </row>
    <row r="104" spans="1:91" s="55" customFormat="1" ht="44.25">
      <c r="A104" s="762"/>
      <c r="B104" s="767" t="s">
        <v>30</v>
      </c>
      <c r="C104" s="768" t="s">
        <v>5191</v>
      </c>
      <c r="D104" s="811" t="s">
        <v>30</v>
      </c>
      <c r="E104" s="770" t="s">
        <v>5207</v>
      </c>
      <c r="F104" s="768" t="s">
        <v>5191</v>
      </c>
      <c r="G104" s="812" t="s">
        <v>5207</v>
      </c>
      <c r="H104" s="772">
        <v>9</v>
      </c>
      <c r="I104" s="768" t="s">
        <v>5191</v>
      </c>
      <c r="J104" s="811">
        <v>9</v>
      </c>
      <c r="K104" s="772">
        <v>35</v>
      </c>
      <c r="L104" s="768" t="s">
        <v>5191</v>
      </c>
      <c r="M104" s="813">
        <v>35</v>
      </c>
      <c r="N104" s="762"/>
      <c r="O104" s="767" t="s">
        <v>30</v>
      </c>
      <c r="P104" s="768" t="s">
        <v>5191</v>
      </c>
      <c r="Q104" s="814" t="s">
        <v>30</v>
      </c>
      <c r="R104" s="770" t="s">
        <v>5207</v>
      </c>
      <c r="S104" s="768" t="s">
        <v>5191</v>
      </c>
      <c r="T104" s="815" t="s">
        <v>5207</v>
      </c>
      <c r="U104" s="772">
        <v>9</v>
      </c>
      <c r="V104" s="768" t="s">
        <v>5191</v>
      </c>
      <c r="W104" s="814">
        <v>9</v>
      </c>
      <c r="X104" s="772">
        <v>35</v>
      </c>
      <c r="Y104" s="768" t="s">
        <v>5191</v>
      </c>
      <c r="Z104" s="816">
        <v>35</v>
      </c>
      <c r="AA104" s="762"/>
      <c r="AB104" s="1170"/>
      <c r="AC104" s="1170"/>
      <c r="AD104" s="1163"/>
      <c r="AE104" s="1163"/>
      <c r="AF104" s="1163"/>
      <c r="AG104" s="1163"/>
      <c r="AH104" s="1163"/>
      <c r="AI104" s="1163"/>
      <c r="AJ104" s="1163"/>
      <c r="AK104" s="1163"/>
      <c r="AL104" s="1163"/>
      <c r="AM104" s="1163"/>
      <c r="AN104" s="1163"/>
      <c r="AO104" s="1163"/>
      <c r="AP104" s="1163"/>
      <c r="AQ104" s="1163"/>
      <c r="AR104" s="1163"/>
      <c r="AS104" s="1163"/>
      <c r="AT104" s="1163"/>
      <c r="AU104" s="1163"/>
      <c r="AV104" s="1163"/>
      <c r="AW104" s="1163"/>
      <c r="AX104" s="1163"/>
      <c r="AY104" s="1163"/>
      <c r="AZ104" s="1163"/>
      <c r="BA104" s="1163"/>
      <c r="BB104" s="1163"/>
      <c r="BC104" s="1163"/>
      <c r="BD104" s="1163"/>
      <c r="BE104" s="1163"/>
      <c r="BF104" s="1163"/>
      <c r="BG104" s="1163"/>
      <c r="BH104" s="1163"/>
      <c r="BI104" s="1163"/>
      <c r="BJ104" s="1163"/>
      <c r="BK104" s="1163"/>
      <c r="BL104" s="1163"/>
      <c r="BM104" s="1163"/>
      <c r="BN104" s="1163"/>
      <c r="BO104" s="1163"/>
      <c r="BP104" s="1163"/>
      <c r="BQ104" s="1163"/>
      <c r="BR104" s="1163"/>
      <c r="BS104" s="1163"/>
      <c r="BT104" s="1163"/>
      <c r="BU104" s="1163"/>
      <c r="BV104" s="1163"/>
      <c r="BW104" s="1163"/>
      <c r="BX104" s="1163"/>
      <c r="BY104" s="1163"/>
      <c r="BZ104" s="1163"/>
      <c r="CA104" s="1163"/>
      <c r="CB104" s="1163"/>
      <c r="CC104" s="1163"/>
      <c r="CD104" s="1163"/>
      <c r="CE104" s="1163"/>
      <c r="CF104" s="1163"/>
      <c r="CG104" s="1163"/>
      <c r="CH104" s="1163"/>
      <c r="CI104" s="1163"/>
      <c r="CJ104" s="1163"/>
      <c r="CK104" s="1163"/>
      <c r="CL104" s="1163"/>
      <c r="CM104" s="1163"/>
    </row>
    <row r="105" spans="1:91" s="55" customFormat="1" ht="44.25">
      <c r="A105" s="762"/>
      <c r="B105" s="767" t="s">
        <v>31</v>
      </c>
      <c r="C105" s="768" t="s">
        <v>5191</v>
      </c>
      <c r="D105" s="811" t="s">
        <v>31</v>
      </c>
      <c r="E105" s="770" t="s">
        <v>5209</v>
      </c>
      <c r="F105" s="768" t="s">
        <v>5191</v>
      </c>
      <c r="G105" s="812" t="s">
        <v>5209</v>
      </c>
      <c r="H105" s="772">
        <v>10</v>
      </c>
      <c r="I105" s="768" t="s">
        <v>5191</v>
      </c>
      <c r="J105" s="811">
        <v>10</v>
      </c>
      <c r="K105" s="772">
        <v>36</v>
      </c>
      <c r="L105" s="768" t="s">
        <v>5191</v>
      </c>
      <c r="M105" s="813">
        <v>36</v>
      </c>
      <c r="N105" s="762"/>
      <c r="O105" s="767" t="s">
        <v>31</v>
      </c>
      <c r="P105" s="768" t="s">
        <v>5191</v>
      </c>
      <c r="Q105" s="814" t="s">
        <v>31</v>
      </c>
      <c r="R105" s="770" t="s">
        <v>5209</v>
      </c>
      <c r="S105" s="768" t="s">
        <v>5191</v>
      </c>
      <c r="T105" s="815" t="s">
        <v>5209</v>
      </c>
      <c r="U105" s="772">
        <v>10</v>
      </c>
      <c r="V105" s="768" t="s">
        <v>5191</v>
      </c>
      <c r="W105" s="814">
        <v>10</v>
      </c>
      <c r="X105" s="772">
        <v>36</v>
      </c>
      <c r="Y105" s="768" t="s">
        <v>5191</v>
      </c>
      <c r="Z105" s="816">
        <v>36</v>
      </c>
      <c r="AA105" s="762"/>
      <c r="AB105" s="1170"/>
      <c r="AC105" s="1170"/>
      <c r="AD105" s="1163"/>
      <c r="AE105" s="1163"/>
      <c r="AF105" s="1163"/>
      <c r="AG105" s="1163"/>
      <c r="AH105" s="1163"/>
      <c r="AI105" s="1163"/>
      <c r="AJ105" s="1163"/>
      <c r="AK105" s="1163"/>
      <c r="AL105" s="1163"/>
      <c r="AM105" s="1163"/>
      <c r="AN105" s="1163"/>
      <c r="AO105" s="1163"/>
      <c r="AP105" s="1163"/>
      <c r="AQ105" s="1163"/>
      <c r="AR105" s="1163"/>
      <c r="AS105" s="1163"/>
      <c r="AT105" s="1163"/>
      <c r="AU105" s="1163"/>
      <c r="AV105" s="1163"/>
      <c r="AW105" s="1163"/>
      <c r="AX105" s="1163"/>
      <c r="AY105" s="1163"/>
      <c r="AZ105" s="1163"/>
      <c r="BA105" s="1163"/>
      <c r="BB105" s="1163"/>
      <c r="BC105" s="1163"/>
      <c r="BD105" s="1163"/>
      <c r="BE105" s="1163"/>
      <c r="BF105" s="1163"/>
      <c r="BG105" s="1163"/>
      <c r="BH105" s="1163"/>
      <c r="BI105" s="1163"/>
      <c r="BJ105" s="1163"/>
      <c r="BK105" s="1163"/>
      <c r="BL105" s="1163"/>
      <c r="BM105" s="1163"/>
      <c r="BN105" s="1163"/>
      <c r="BO105" s="1163"/>
      <c r="BP105" s="1163"/>
      <c r="BQ105" s="1163"/>
      <c r="BR105" s="1163"/>
      <c r="BS105" s="1163"/>
      <c r="BT105" s="1163"/>
      <c r="BU105" s="1163"/>
      <c r="BV105" s="1163"/>
      <c r="BW105" s="1163"/>
      <c r="BX105" s="1163"/>
      <c r="BY105" s="1163"/>
      <c r="BZ105" s="1163"/>
      <c r="CA105" s="1163"/>
      <c r="CB105" s="1163"/>
      <c r="CC105" s="1163"/>
      <c r="CD105" s="1163"/>
      <c r="CE105" s="1163"/>
      <c r="CF105" s="1163"/>
      <c r="CG105" s="1163"/>
      <c r="CH105" s="1163"/>
      <c r="CI105" s="1163"/>
      <c r="CJ105" s="1163"/>
      <c r="CK105" s="1163"/>
      <c r="CL105" s="1163"/>
      <c r="CM105" s="1163"/>
    </row>
    <row r="106" spans="1:91" s="55" customFormat="1" ht="44.25">
      <c r="A106" s="762"/>
      <c r="B106" s="767" t="s">
        <v>5211</v>
      </c>
      <c r="C106" s="768" t="s">
        <v>5191</v>
      </c>
      <c r="D106" s="811" t="s">
        <v>5211</v>
      </c>
      <c r="E106" s="770" t="s">
        <v>5212</v>
      </c>
      <c r="F106" s="768" t="s">
        <v>5191</v>
      </c>
      <c r="G106" s="812" t="s">
        <v>5212</v>
      </c>
      <c r="H106" s="772">
        <v>11</v>
      </c>
      <c r="I106" s="768" t="s">
        <v>5191</v>
      </c>
      <c r="J106" s="811">
        <v>11</v>
      </c>
      <c r="K106" s="772">
        <v>37</v>
      </c>
      <c r="L106" s="768" t="s">
        <v>5191</v>
      </c>
      <c r="M106" s="813">
        <v>37</v>
      </c>
      <c r="N106" s="762"/>
      <c r="O106" s="767" t="s">
        <v>5211</v>
      </c>
      <c r="P106" s="768" t="s">
        <v>5191</v>
      </c>
      <c r="Q106" s="814" t="s">
        <v>5211</v>
      </c>
      <c r="R106" s="770" t="s">
        <v>5212</v>
      </c>
      <c r="S106" s="768" t="s">
        <v>5191</v>
      </c>
      <c r="T106" s="815" t="s">
        <v>5212</v>
      </c>
      <c r="U106" s="772">
        <v>11</v>
      </c>
      <c r="V106" s="768" t="s">
        <v>5191</v>
      </c>
      <c r="W106" s="814">
        <v>11</v>
      </c>
      <c r="X106" s="772">
        <v>37</v>
      </c>
      <c r="Y106" s="768" t="s">
        <v>5191</v>
      </c>
      <c r="Z106" s="816">
        <v>37</v>
      </c>
      <c r="AA106" s="762"/>
      <c r="AB106" s="1170"/>
      <c r="AC106" s="1170"/>
      <c r="AD106" s="1163"/>
      <c r="AE106" s="1163"/>
      <c r="AF106" s="1163"/>
      <c r="AG106" s="1163"/>
      <c r="AH106" s="1163"/>
      <c r="AI106" s="1163"/>
      <c r="AJ106" s="1163"/>
      <c r="AK106" s="1163"/>
      <c r="AL106" s="1163"/>
      <c r="AM106" s="1163"/>
      <c r="AN106" s="1163"/>
      <c r="AO106" s="1163"/>
      <c r="AP106" s="1163"/>
      <c r="AQ106" s="1163"/>
      <c r="AR106" s="1163"/>
      <c r="AS106" s="1163"/>
      <c r="AT106" s="1163"/>
      <c r="AU106" s="1163"/>
      <c r="AV106" s="1163"/>
      <c r="AW106" s="1163"/>
      <c r="AX106" s="1163"/>
      <c r="AY106" s="1163"/>
      <c r="AZ106" s="1163"/>
      <c r="BA106" s="1163"/>
      <c r="BB106" s="1163"/>
      <c r="BC106" s="1163"/>
      <c r="BD106" s="1163"/>
      <c r="BE106" s="1163"/>
      <c r="BF106" s="1163"/>
      <c r="BG106" s="1163"/>
      <c r="BH106" s="1163"/>
      <c r="BI106" s="1163"/>
      <c r="BJ106" s="1163"/>
      <c r="BK106" s="1163"/>
      <c r="BL106" s="1163"/>
      <c r="BM106" s="1163"/>
      <c r="BN106" s="1163"/>
      <c r="BO106" s="1163"/>
      <c r="BP106" s="1163"/>
      <c r="BQ106" s="1163"/>
      <c r="BR106" s="1163"/>
      <c r="BS106" s="1163"/>
      <c r="BT106" s="1163"/>
      <c r="BU106" s="1163"/>
      <c r="BV106" s="1163"/>
      <c r="BW106" s="1163"/>
      <c r="BX106" s="1163"/>
      <c r="BY106" s="1163"/>
      <c r="BZ106" s="1163"/>
      <c r="CA106" s="1163"/>
      <c r="CB106" s="1163"/>
      <c r="CC106" s="1163"/>
      <c r="CD106" s="1163"/>
      <c r="CE106" s="1163"/>
      <c r="CF106" s="1163"/>
      <c r="CG106" s="1163"/>
      <c r="CH106" s="1163"/>
      <c r="CI106" s="1163"/>
      <c r="CJ106" s="1163"/>
      <c r="CK106" s="1163"/>
      <c r="CL106" s="1163"/>
      <c r="CM106" s="1163"/>
    </row>
    <row r="107" spans="1:91" s="55" customFormat="1" ht="44.25">
      <c r="A107" s="762"/>
      <c r="B107" s="767" t="s">
        <v>6</v>
      </c>
      <c r="C107" s="768" t="s">
        <v>5191</v>
      </c>
      <c r="D107" s="811" t="s">
        <v>6</v>
      </c>
      <c r="E107" s="770" t="s">
        <v>5214</v>
      </c>
      <c r="F107" s="768" t="s">
        <v>5191</v>
      </c>
      <c r="G107" s="812" t="s">
        <v>5214</v>
      </c>
      <c r="H107" s="772">
        <v>12</v>
      </c>
      <c r="I107" s="768" t="s">
        <v>5191</v>
      </c>
      <c r="J107" s="811">
        <v>12</v>
      </c>
      <c r="K107" s="772">
        <v>38</v>
      </c>
      <c r="L107" s="768" t="s">
        <v>5191</v>
      </c>
      <c r="M107" s="813">
        <v>38</v>
      </c>
      <c r="N107" s="762"/>
      <c r="O107" s="767" t="s">
        <v>6</v>
      </c>
      <c r="P107" s="768" t="s">
        <v>5191</v>
      </c>
      <c r="Q107" s="814" t="s">
        <v>6</v>
      </c>
      <c r="R107" s="770" t="s">
        <v>5214</v>
      </c>
      <c r="S107" s="768" t="s">
        <v>5191</v>
      </c>
      <c r="T107" s="815" t="s">
        <v>5214</v>
      </c>
      <c r="U107" s="772">
        <v>12</v>
      </c>
      <c r="V107" s="768" t="s">
        <v>5191</v>
      </c>
      <c r="W107" s="814">
        <v>12</v>
      </c>
      <c r="X107" s="772">
        <v>38</v>
      </c>
      <c r="Y107" s="768" t="s">
        <v>5191</v>
      </c>
      <c r="Z107" s="816">
        <v>38</v>
      </c>
      <c r="AA107" s="762"/>
      <c r="AB107" s="1170"/>
      <c r="AC107" s="1170"/>
      <c r="AD107" s="1163"/>
      <c r="AE107" s="1163"/>
      <c r="AF107" s="1163"/>
      <c r="AG107" s="1163"/>
      <c r="AH107" s="1163"/>
      <c r="AI107" s="1163"/>
      <c r="AJ107" s="1163"/>
      <c r="AK107" s="1163"/>
      <c r="AL107" s="1163"/>
      <c r="AM107" s="1163"/>
      <c r="AN107" s="1163"/>
      <c r="AO107" s="1163"/>
      <c r="AP107" s="1163"/>
      <c r="AQ107" s="1163"/>
      <c r="AR107" s="1163"/>
      <c r="AS107" s="1163"/>
      <c r="AT107" s="1163"/>
      <c r="AU107" s="1163"/>
      <c r="AV107" s="1163"/>
      <c r="AW107" s="1163"/>
      <c r="AX107" s="1163"/>
      <c r="AY107" s="1163"/>
      <c r="AZ107" s="1163"/>
      <c r="BA107" s="1163"/>
      <c r="BB107" s="1163"/>
      <c r="BC107" s="1163"/>
      <c r="BD107" s="1163"/>
      <c r="BE107" s="1163"/>
      <c r="BF107" s="1163"/>
      <c r="BG107" s="1163"/>
      <c r="BH107" s="1163"/>
      <c r="BI107" s="1163"/>
      <c r="BJ107" s="1163"/>
      <c r="BK107" s="1163"/>
      <c r="BL107" s="1163"/>
      <c r="BM107" s="1163"/>
      <c r="BN107" s="1163"/>
      <c r="BO107" s="1163"/>
      <c r="BP107" s="1163"/>
      <c r="BQ107" s="1163"/>
      <c r="BR107" s="1163"/>
      <c r="BS107" s="1163"/>
      <c r="BT107" s="1163"/>
      <c r="BU107" s="1163"/>
      <c r="BV107" s="1163"/>
      <c r="BW107" s="1163"/>
      <c r="BX107" s="1163"/>
      <c r="BY107" s="1163"/>
      <c r="BZ107" s="1163"/>
      <c r="CA107" s="1163"/>
      <c r="CB107" s="1163"/>
      <c r="CC107" s="1163"/>
      <c r="CD107" s="1163"/>
      <c r="CE107" s="1163"/>
      <c r="CF107" s="1163"/>
      <c r="CG107" s="1163"/>
      <c r="CH107" s="1163"/>
      <c r="CI107" s="1163"/>
      <c r="CJ107" s="1163"/>
      <c r="CK107" s="1163"/>
      <c r="CL107" s="1163"/>
      <c r="CM107" s="1163"/>
    </row>
    <row r="108" spans="1:91" s="55" customFormat="1" ht="44.25">
      <c r="A108" s="762"/>
      <c r="B108" s="767" t="s">
        <v>37</v>
      </c>
      <c r="C108" s="768" t="s">
        <v>5191</v>
      </c>
      <c r="D108" s="811" t="s">
        <v>37</v>
      </c>
      <c r="E108" s="770" t="s">
        <v>5215</v>
      </c>
      <c r="F108" s="768" t="s">
        <v>5191</v>
      </c>
      <c r="G108" s="812" t="s">
        <v>5215</v>
      </c>
      <c r="H108" s="772">
        <v>13</v>
      </c>
      <c r="I108" s="768" t="s">
        <v>5191</v>
      </c>
      <c r="J108" s="811">
        <v>13</v>
      </c>
      <c r="K108" s="772">
        <v>39</v>
      </c>
      <c r="L108" s="768" t="s">
        <v>5191</v>
      </c>
      <c r="M108" s="813">
        <v>39</v>
      </c>
      <c r="N108" s="762"/>
      <c r="O108" s="767" t="s">
        <v>37</v>
      </c>
      <c r="P108" s="768" t="s">
        <v>5191</v>
      </c>
      <c r="Q108" s="814" t="s">
        <v>37</v>
      </c>
      <c r="R108" s="770" t="s">
        <v>5215</v>
      </c>
      <c r="S108" s="768" t="s">
        <v>5191</v>
      </c>
      <c r="T108" s="815" t="s">
        <v>5215</v>
      </c>
      <c r="U108" s="772">
        <v>13</v>
      </c>
      <c r="V108" s="768" t="s">
        <v>5191</v>
      </c>
      <c r="W108" s="814">
        <v>13</v>
      </c>
      <c r="X108" s="772">
        <v>39</v>
      </c>
      <c r="Y108" s="768" t="s">
        <v>5191</v>
      </c>
      <c r="Z108" s="816">
        <v>39</v>
      </c>
      <c r="AA108" s="762"/>
      <c r="AB108" s="1170"/>
      <c r="AC108" s="1170"/>
      <c r="AD108" s="1163"/>
      <c r="AE108" s="1163"/>
      <c r="AF108" s="1163"/>
      <c r="AG108" s="1163"/>
      <c r="AH108" s="1163"/>
      <c r="AI108" s="1163"/>
      <c r="AJ108" s="1163"/>
      <c r="AK108" s="1163"/>
      <c r="AL108" s="1163"/>
      <c r="AM108" s="1163"/>
      <c r="AN108" s="1163"/>
      <c r="AO108" s="1163"/>
      <c r="AP108" s="1163"/>
      <c r="AQ108" s="1163"/>
      <c r="AR108" s="1163"/>
      <c r="AS108" s="1163"/>
      <c r="AT108" s="1163"/>
      <c r="AU108" s="1163"/>
      <c r="AV108" s="1163"/>
      <c r="AW108" s="1163"/>
      <c r="AX108" s="1163"/>
      <c r="AY108" s="1163"/>
      <c r="AZ108" s="1163"/>
      <c r="BA108" s="1163"/>
      <c r="BB108" s="1163"/>
      <c r="BC108" s="1163"/>
      <c r="BD108" s="1163"/>
      <c r="BE108" s="1163"/>
      <c r="BF108" s="1163"/>
      <c r="BG108" s="1163"/>
      <c r="BH108" s="1163"/>
      <c r="BI108" s="1163"/>
      <c r="BJ108" s="1163"/>
      <c r="BK108" s="1163"/>
      <c r="BL108" s="1163"/>
      <c r="BM108" s="1163"/>
      <c r="BN108" s="1163"/>
      <c r="BO108" s="1163"/>
      <c r="BP108" s="1163"/>
      <c r="BQ108" s="1163"/>
      <c r="BR108" s="1163"/>
      <c r="BS108" s="1163"/>
      <c r="BT108" s="1163"/>
      <c r="BU108" s="1163"/>
      <c r="BV108" s="1163"/>
      <c r="BW108" s="1163"/>
      <c r="BX108" s="1163"/>
      <c r="BY108" s="1163"/>
      <c r="BZ108" s="1163"/>
      <c r="CA108" s="1163"/>
      <c r="CB108" s="1163"/>
      <c r="CC108" s="1163"/>
      <c r="CD108" s="1163"/>
      <c r="CE108" s="1163"/>
      <c r="CF108" s="1163"/>
      <c r="CG108" s="1163"/>
      <c r="CH108" s="1163"/>
      <c r="CI108" s="1163"/>
      <c r="CJ108" s="1163"/>
      <c r="CK108" s="1163"/>
      <c r="CL108" s="1163"/>
      <c r="CM108" s="1163"/>
    </row>
    <row r="109" spans="1:91" s="55" customFormat="1" ht="44.25">
      <c r="A109" s="762"/>
      <c r="B109" s="767" t="s">
        <v>38</v>
      </c>
      <c r="C109" s="768" t="s">
        <v>5191</v>
      </c>
      <c r="D109" s="811" t="s">
        <v>38</v>
      </c>
      <c r="E109" s="770" t="s">
        <v>5217</v>
      </c>
      <c r="F109" s="768" t="s">
        <v>5191</v>
      </c>
      <c r="G109" s="812" t="s">
        <v>5217</v>
      </c>
      <c r="H109" s="772">
        <v>14</v>
      </c>
      <c r="I109" s="768" t="s">
        <v>5191</v>
      </c>
      <c r="J109" s="811">
        <v>14</v>
      </c>
      <c r="K109" s="772">
        <v>40</v>
      </c>
      <c r="L109" s="768" t="s">
        <v>5191</v>
      </c>
      <c r="M109" s="813">
        <v>40</v>
      </c>
      <c r="N109" s="762"/>
      <c r="O109" s="767" t="s">
        <v>38</v>
      </c>
      <c r="P109" s="768" t="s">
        <v>5191</v>
      </c>
      <c r="Q109" s="814" t="s">
        <v>38</v>
      </c>
      <c r="R109" s="770" t="s">
        <v>5217</v>
      </c>
      <c r="S109" s="768" t="s">
        <v>5191</v>
      </c>
      <c r="T109" s="815" t="s">
        <v>5217</v>
      </c>
      <c r="U109" s="772">
        <v>14</v>
      </c>
      <c r="V109" s="768" t="s">
        <v>5191</v>
      </c>
      <c r="W109" s="814">
        <v>14</v>
      </c>
      <c r="X109" s="772">
        <v>40</v>
      </c>
      <c r="Y109" s="768" t="s">
        <v>5191</v>
      </c>
      <c r="Z109" s="816">
        <v>40</v>
      </c>
      <c r="AA109" s="762"/>
      <c r="AB109" s="1170"/>
      <c r="AC109" s="1170"/>
      <c r="AD109" s="1163"/>
      <c r="AE109" s="1163"/>
      <c r="AF109" s="1163"/>
      <c r="AG109" s="1163"/>
      <c r="AH109" s="1163"/>
      <c r="AI109" s="1163"/>
      <c r="AJ109" s="1163"/>
      <c r="AK109" s="1163"/>
      <c r="AL109" s="1163"/>
      <c r="AM109" s="1163"/>
      <c r="AN109" s="1163"/>
      <c r="AO109" s="1163"/>
      <c r="AP109" s="1163"/>
      <c r="AQ109" s="1163"/>
      <c r="AR109" s="1163"/>
      <c r="AS109" s="1163"/>
      <c r="AT109" s="1163"/>
      <c r="AU109" s="1163"/>
      <c r="AV109" s="1163"/>
      <c r="AW109" s="1163"/>
      <c r="AX109" s="1163"/>
      <c r="AY109" s="1163"/>
      <c r="AZ109" s="1163"/>
      <c r="BA109" s="1163"/>
      <c r="BB109" s="1163"/>
      <c r="BC109" s="1163"/>
      <c r="BD109" s="1163"/>
      <c r="BE109" s="1163"/>
      <c r="BF109" s="1163"/>
      <c r="BG109" s="1163"/>
      <c r="BH109" s="1163"/>
      <c r="BI109" s="1163"/>
      <c r="BJ109" s="1163"/>
      <c r="BK109" s="1163"/>
      <c r="BL109" s="1163"/>
      <c r="BM109" s="1163"/>
      <c r="BN109" s="1163"/>
      <c r="BO109" s="1163"/>
      <c r="BP109" s="1163"/>
      <c r="BQ109" s="1163"/>
      <c r="BR109" s="1163"/>
      <c r="BS109" s="1163"/>
      <c r="BT109" s="1163"/>
      <c r="BU109" s="1163"/>
      <c r="BV109" s="1163"/>
      <c r="BW109" s="1163"/>
      <c r="BX109" s="1163"/>
      <c r="BY109" s="1163"/>
      <c r="BZ109" s="1163"/>
      <c r="CA109" s="1163"/>
      <c r="CB109" s="1163"/>
      <c r="CC109" s="1163"/>
      <c r="CD109" s="1163"/>
      <c r="CE109" s="1163"/>
      <c r="CF109" s="1163"/>
      <c r="CG109" s="1163"/>
      <c r="CH109" s="1163"/>
      <c r="CI109" s="1163"/>
      <c r="CJ109" s="1163"/>
      <c r="CK109" s="1163"/>
      <c r="CL109" s="1163"/>
      <c r="CM109" s="1163"/>
    </row>
    <row r="110" spans="1:91" s="55" customFormat="1" ht="44.25">
      <c r="A110" s="762"/>
      <c r="B110" s="767" t="s">
        <v>39</v>
      </c>
      <c r="C110" s="768" t="s">
        <v>5191</v>
      </c>
      <c r="D110" s="811" t="s">
        <v>39</v>
      </c>
      <c r="E110" s="770" t="s">
        <v>5230</v>
      </c>
      <c r="F110" s="768" t="s">
        <v>5191</v>
      </c>
      <c r="G110" s="812" t="s">
        <v>5230</v>
      </c>
      <c r="H110" s="772">
        <v>15</v>
      </c>
      <c r="I110" s="768" t="s">
        <v>5191</v>
      </c>
      <c r="J110" s="811">
        <v>15</v>
      </c>
      <c r="K110" s="772">
        <v>41</v>
      </c>
      <c r="L110" s="768" t="s">
        <v>5191</v>
      </c>
      <c r="M110" s="813">
        <v>41</v>
      </c>
      <c r="N110" s="762"/>
      <c r="O110" s="767" t="s">
        <v>39</v>
      </c>
      <c r="P110" s="768" t="s">
        <v>5191</v>
      </c>
      <c r="Q110" s="814" t="s">
        <v>39</v>
      </c>
      <c r="R110" s="770" t="s">
        <v>5230</v>
      </c>
      <c r="S110" s="768" t="s">
        <v>5191</v>
      </c>
      <c r="T110" s="815" t="s">
        <v>5230</v>
      </c>
      <c r="U110" s="772">
        <v>15</v>
      </c>
      <c r="V110" s="768" t="s">
        <v>5191</v>
      </c>
      <c r="W110" s="814">
        <v>15</v>
      </c>
      <c r="X110" s="772">
        <v>41</v>
      </c>
      <c r="Y110" s="768" t="s">
        <v>5191</v>
      </c>
      <c r="Z110" s="816">
        <v>41</v>
      </c>
      <c r="AA110" s="762"/>
      <c r="AB110" s="1170"/>
      <c r="AC110" s="1170"/>
      <c r="AD110" s="1163"/>
      <c r="AE110" s="1163"/>
      <c r="AF110" s="1163"/>
      <c r="AG110" s="1163"/>
      <c r="AH110" s="1163"/>
      <c r="AI110" s="1163"/>
      <c r="AJ110" s="1163"/>
      <c r="AK110" s="1163"/>
      <c r="AL110" s="1163"/>
      <c r="AM110" s="1163"/>
      <c r="AN110" s="1163"/>
      <c r="AO110" s="1163"/>
      <c r="AP110" s="1163"/>
      <c r="AQ110" s="1163"/>
      <c r="AR110" s="1163"/>
      <c r="AS110" s="1163"/>
      <c r="AT110" s="1163"/>
      <c r="AU110" s="1163"/>
      <c r="AV110" s="1163"/>
      <c r="AW110" s="1163"/>
      <c r="AX110" s="1163"/>
      <c r="AY110" s="1163"/>
      <c r="AZ110" s="1163"/>
      <c r="BA110" s="1163"/>
      <c r="BB110" s="1163"/>
      <c r="BC110" s="1163"/>
      <c r="BD110" s="1163"/>
      <c r="BE110" s="1163"/>
      <c r="BF110" s="1163"/>
      <c r="BG110" s="1163"/>
      <c r="BH110" s="1163"/>
      <c r="BI110" s="1163"/>
      <c r="BJ110" s="1163"/>
      <c r="BK110" s="1163"/>
      <c r="BL110" s="1163"/>
      <c r="BM110" s="1163"/>
      <c r="BN110" s="1163"/>
      <c r="BO110" s="1163"/>
      <c r="BP110" s="1163"/>
      <c r="BQ110" s="1163"/>
      <c r="BR110" s="1163"/>
      <c r="BS110" s="1163"/>
      <c r="BT110" s="1163"/>
      <c r="BU110" s="1163"/>
      <c r="BV110" s="1163"/>
      <c r="BW110" s="1163"/>
      <c r="BX110" s="1163"/>
      <c r="BY110" s="1163"/>
      <c r="BZ110" s="1163"/>
      <c r="CA110" s="1163"/>
      <c r="CB110" s="1163"/>
      <c r="CC110" s="1163"/>
      <c r="CD110" s="1163"/>
      <c r="CE110" s="1163"/>
      <c r="CF110" s="1163"/>
      <c r="CG110" s="1163"/>
      <c r="CH110" s="1163"/>
      <c r="CI110" s="1163"/>
      <c r="CJ110" s="1163"/>
      <c r="CK110" s="1163"/>
      <c r="CL110" s="1163"/>
      <c r="CM110" s="1163"/>
    </row>
    <row r="111" spans="1:91" s="55" customFormat="1" ht="44.25">
      <c r="A111" s="762"/>
      <c r="B111" s="767" t="s">
        <v>41</v>
      </c>
      <c r="C111" s="768" t="s">
        <v>5191</v>
      </c>
      <c r="D111" s="811" t="s">
        <v>41</v>
      </c>
      <c r="E111" s="770" t="s">
        <v>762</v>
      </c>
      <c r="F111" s="768" t="s">
        <v>5191</v>
      </c>
      <c r="G111" s="812" t="s">
        <v>762</v>
      </c>
      <c r="H111" s="772">
        <v>16</v>
      </c>
      <c r="I111" s="768" t="s">
        <v>5191</v>
      </c>
      <c r="J111" s="811">
        <v>16</v>
      </c>
      <c r="K111" s="772">
        <v>42</v>
      </c>
      <c r="L111" s="768" t="s">
        <v>5191</v>
      </c>
      <c r="M111" s="813">
        <v>42</v>
      </c>
      <c r="N111" s="762"/>
      <c r="O111" s="767" t="s">
        <v>41</v>
      </c>
      <c r="P111" s="768" t="s">
        <v>5191</v>
      </c>
      <c r="Q111" s="814" t="s">
        <v>41</v>
      </c>
      <c r="R111" s="770" t="s">
        <v>762</v>
      </c>
      <c r="S111" s="768" t="s">
        <v>5191</v>
      </c>
      <c r="T111" s="815" t="s">
        <v>762</v>
      </c>
      <c r="U111" s="772">
        <v>16</v>
      </c>
      <c r="V111" s="768" t="s">
        <v>5191</v>
      </c>
      <c r="W111" s="814">
        <v>16</v>
      </c>
      <c r="X111" s="772">
        <v>42</v>
      </c>
      <c r="Y111" s="768" t="s">
        <v>5191</v>
      </c>
      <c r="Z111" s="816">
        <v>42</v>
      </c>
      <c r="AA111" s="762"/>
      <c r="AB111" s="1170"/>
      <c r="AC111" s="1170"/>
      <c r="AD111" s="1163"/>
      <c r="AE111" s="1163"/>
      <c r="AF111" s="1163"/>
      <c r="AG111" s="1163"/>
      <c r="AH111" s="1163"/>
      <c r="AI111" s="1163"/>
      <c r="AJ111" s="1163"/>
      <c r="AK111" s="1163"/>
      <c r="AL111" s="1163"/>
      <c r="AM111" s="1163"/>
      <c r="AN111" s="1163"/>
      <c r="AO111" s="1163"/>
      <c r="AP111" s="1163"/>
      <c r="AQ111" s="1163"/>
      <c r="AR111" s="1163"/>
      <c r="AS111" s="1163"/>
      <c r="AT111" s="1163"/>
      <c r="AU111" s="1163"/>
      <c r="AV111" s="1163"/>
      <c r="AW111" s="1163"/>
      <c r="AX111" s="1163"/>
      <c r="AY111" s="1163"/>
      <c r="AZ111" s="1163"/>
      <c r="BA111" s="1163"/>
      <c r="BB111" s="1163"/>
      <c r="BC111" s="1163"/>
      <c r="BD111" s="1163"/>
      <c r="BE111" s="1163"/>
      <c r="BF111" s="1163"/>
      <c r="BG111" s="1163"/>
      <c r="BH111" s="1163"/>
      <c r="BI111" s="1163"/>
      <c r="BJ111" s="1163"/>
      <c r="BK111" s="1163"/>
      <c r="BL111" s="1163"/>
      <c r="BM111" s="1163"/>
      <c r="BN111" s="1163"/>
      <c r="BO111" s="1163"/>
      <c r="BP111" s="1163"/>
      <c r="BQ111" s="1163"/>
      <c r="BR111" s="1163"/>
      <c r="BS111" s="1163"/>
      <c r="BT111" s="1163"/>
      <c r="BU111" s="1163"/>
      <c r="BV111" s="1163"/>
      <c r="BW111" s="1163"/>
      <c r="BX111" s="1163"/>
      <c r="BY111" s="1163"/>
      <c r="BZ111" s="1163"/>
      <c r="CA111" s="1163"/>
      <c r="CB111" s="1163"/>
      <c r="CC111" s="1163"/>
      <c r="CD111" s="1163"/>
      <c r="CE111" s="1163"/>
      <c r="CF111" s="1163"/>
      <c r="CG111" s="1163"/>
      <c r="CH111" s="1163"/>
      <c r="CI111" s="1163"/>
      <c r="CJ111" s="1163"/>
      <c r="CK111" s="1163"/>
      <c r="CL111" s="1163"/>
      <c r="CM111" s="1163"/>
    </row>
    <row r="112" spans="1:91" s="55" customFormat="1" ht="44.25">
      <c r="A112" s="762"/>
      <c r="B112" s="767" t="s">
        <v>47</v>
      </c>
      <c r="C112" s="768" t="s">
        <v>5191</v>
      </c>
      <c r="D112" s="811" t="s">
        <v>47</v>
      </c>
      <c r="E112" s="770" t="s">
        <v>45</v>
      </c>
      <c r="F112" s="768" t="s">
        <v>5191</v>
      </c>
      <c r="G112" s="812" t="s">
        <v>45</v>
      </c>
      <c r="H112" s="772">
        <v>17</v>
      </c>
      <c r="I112" s="768" t="s">
        <v>5191</v>
      </c>
      <c r="J112" s="811">
        <v>17</v>
      </c>
      <c r="K112" s="772">
        <v>43</v>
      </c>
      <c r="L112" s="768" t="s">
        <v>5191</v>
      </c>
      <c r="M112" s="813">
        <v>43</v>
      </c>
      <c r="N112" s="762"/>
      <c r="O112" s="767" t="s">
        <v>47</v>
      </c>
      <c r="P112" s="768" t="s">
        <v>5191</v>
      </c>
      <c r="Q112" s="814" t="s">
        <v>47</v>
      </c>
      <c r="R112" s="770" t="s">
        <v>45</v>
      </c>
      <c r="S112" s="768" t="s">
        <v>5191</v>
      </c>
      <c r="T112" s="815" t="s">
        <v>45</v>
      </c>
      <c r="U112" s="772">
        <v>17</v>
      </c>
      <c r="V112" s="768" t="s">
        <v>5191</v>
      </c>
      <c r="W112" s="814">
        <v>17</v>
      </c>
      <c r="X112" s="772">
        <v>43</v>
      </c>
      <c r="Y112" s="768" t="s">
        <v>5191</v>
      </c>
      <c r="Z112" s="816">
        <v>43</v>
      </c>
      <c r="AA112" s="762"/>
      <c r="AB112" s="1170"/>
      <c r="AC112" s="1170"/>
      <c r="AD112" s="1163"/>
      <c r="AE112" s="1163"/>
      <c r="AF112" s="1163"/>
      <c r="AG112" s="1163"/>
      <c r="AH112" s="1163"/>
      <c r="AI112" s="1163"/>
      <c r="AJ112" s="1163"/>
      <c r="AK112" s="1163"/>
      <c r="AL112" s="1163"/>
      <c r="AM112" s="1163"/>
      <c r="AN112" s="1163"/>
      <c r="AO112" s="1163"/>
      <c r="AP112" s="1163"/>
      <c r="AQ112" s="1163"/>
      <c r="AR112" s="1163"/>
      <c r="AS112" s="1163"/>
      <c r="AT112" s="1163"/>
      <c r="AU112" s="1163"/>
      <c r="AV112" s="1163"/>
      <c r="AW112" s="1163"/>
      <c r="AX112" s="1163"/>
      <c r="AY112" s="1163"/>
      <c r="AZ112" s="1163"/>
      <c r="BA112" s="1163"/>
      <c r="BB112" s="1163"/>
      <c r="BC112" s="1163"/>
      <c r="BD112" s="1163"/>
      <c r="BE112" s="1163"/>
      <c r="BF112" s="1163"/>
      <c r="BG112" s="1163"/>
      <c r="BH112" s="1163"/>
      <c r="BI112" s="1163"/>
      <c r="BJ112" s="1163"/>
      <c r="BK112" s="1163"/>
      <c r="BL112" s="1163"/>
      <c r="BM112" s="1163"/>
      <c r="BN112" s="1163"/>
      <c r="BO112" s="1163"/>
      <c r="BP112" s="1163"/>
      <c r="BQ112" s="1163"/>
      <c r="BR112" s="1163"/>
      <c r="BS112" s="1163"/>
      <c r="BT112" s="1163"/>
      <c r="BU112" s="1163"/>
      <c r="BV112" s="1163"/>
      <c r="BW112" s="1163"/>
      <c r="BX112" s="1163"/>
      <c r="BY112" s="1163"/>
      <c r="BZ112" s="1163"/>
      <c r="CA112" s="1163"/>
      <c r="CB112" s="1163"/>
      <c r="CC112" s="1163"/>
      <c r="CD112" s="1163"/>
      <c r="CE112" s="1163"/>
      <c r="CF112" s="1163"/>
      <c r="CG112" s="1163"/>
      <c r="CH112" s="1163"/>
      <c r="CI112" s="1163"/>
      <c r="CJ112" s="1163"/>
      <c r="CK112" s="1163"/>
      <c r="CL112" s="1163"/>
      <c r="CM112" s="1163"/>
    </row>
    <row r="113" spans="1:91" s="55" customFormat="1" ht="44.25">
      <c r="A113" s="762"/>
      <c r="B113" s="767" t="s">
        <v>36</v>
      </c>
      <c r="C113" s="768" t="s">
        <v>5191</v>
      </c>
      <c r="D113" s="811" t="s">
        <v>36</v>
      </c>
      <c r="E113" s="770" t="s">
        <v>5244</v>
      </c>
      <c r="F113" s="768" t="s">
        <v>5191</v>
      </c>
      <c r="G113" s="812" t="s">
        <v>5244</v>
      </c>
      <c r="H113" s="772">
        <v>18</v>
      </c>
      <c r="I113" s="768" t="s">
        <v>5191</v>
      </c>
      <c r="J113" s="811">
        <v>18</v>
      </c>
      <c r="K113" s="772">
        <v>44</v>
      </c>
      <c r="L113" s="768" t="s">
        <v>5191</v>
      </c>
      <c r="M113" s="813">
        <v>44</v>
      </c>
      <c r="N113" s="762"/>
      <c r="O113" s="767" t="s">
        <v>36</v>
      </c>
      <c r="P113" s="768" t="s">
        <v>5191</v>
      </c>
      <c r="Q113" s="814" t="s">
        <v>36</v>
      </c>
      <c r="R113" s="770" t="s">
        <v>5244</v>
      </c>
      <c r="S113" s="768" t="s">
        <v>5191</v>
      </c>
      <c r="T113" s="815" t="s">
        <v>5244</v>
      </c>
      <c r="U113" s="772">
        <v>18</v>
      </c>
      <c r="V113" s="768" t="s">
        <v>5191</v>
      </c>
      <c r="W113" s="814">
        <v>18</v>
      </c>
      <c r="X113" s="772">
        <v>44</v>
      </c>
      <c r="Y113" s="768" t="s">
        <v>5191</v>
      </c>
      <c r="Z113" s="816">
        <v>44</v>
      </c>
      <c r="AA113" s="762"/>
      <c r="AB113" s="1170"/>
      <c r="AC113" s="1170"/>
      <c r="AD113" s="1163"/>
      <c r="AE113" s="1163"/>
      <c r="AF113" s="1163"/>
      <c r="AG113" s="1163"/>
      <c r="AH113" s="1163"/>
      <c r="AI113" s="1163"/>
      <c r="AJ113" s="1163"/>
      <c r="AK113" s="1163"/>
      <c r="AL113" s="1163"/>
      <c r="AM113" s="1163"/>
      <c r="AN113" s="1163"/>
      <c r="AO113" s="1163"/>
      <c r="AP113" s="1163"/>
      <c r="AQ113" s="1163"/>
      <c r="AR113" s="1163"/>
      <c r="AS113" s="1163"/>
      <c r="AT113" s="1163"/>
      <c r="AU113" s="1163"/>
      <c r="AV113" s="1163"/>
      <c r="AW113" s="1163"/>
      <c r="AX113" s="1163"/>
      <c r="AY113" s="1163"/>
      <c r="AZ113" s="1163"/>
      <c r="BA113" s="1163"/>
      <c r="BB113" s="1163"/>
      <c r="BC113" s="1163"/>
      <c r="BD113" s="1163"/>
      <c r="BE113" s="1163"/>
      <c r="BF113" s="1163"/>
      <c r="BG113" s="1163"/>
      <c r="BH113" s="1163"/>
      <c r="BI113" s="1163"/>
      <c r="BJ113" s="1163"/>
      <c r="BK113" s="1163"/>
      <c r="BL113" s="1163"/>
      <c r="BM113" s="1163"/>
      <c r="BN113" s="1163"/>
      <c r="BO113" s="1163"/>
      <c r="BP113" s="1163"/>
      <c r="BQ113" s="1163"/>
      <c r="BR113" s="1163"/>
      <c r="BS113" s="1163"/>
      <c r="BT113" s="1163"/>
      <c r="BU113" s="1163"/>
      <c r="BV113" s="1163"/>
      <c r="BW113" s="1163"/>
      <c r="BX113" s="1163"/>
      <c r="BY113" s="1163"/>
      <c r="BZ113" s="1163"/>
      <c r="CA113" s="1163"/>
      <c r="CB113" s="1163"/>
      <c r="CC113" s="1163"/>
      <c r="CD113" s="1163"/>
      <c r="CE113" s="1163"/>
      <c r="CF113" s="1163"/>
      <c r="CG113" s="1163"/>
      <c r="CH113" s="1163"/>
      <c r="CI113" s="1163"/>
      <c r="CJ113" s="1163"/>
      <c r="CK113" s="1163"/>
      <c r="CL113" s="1163"/>
      <c r="CM113" s="1163"/>
    </row>
    <row r="114" spans="1:91" s="55" customFormat="1" ht="44.25">
      <c r="A114" s="762"/>
      <c r="B114" s="767" t="s">
        <v>32</v>
      </c>
      <c r="C114" s="768" t="s">
        <v>5191</v>
      </c>
      <c r="D114" s="811" t="s">
        <v>32</v>
      </c>
      <c r="E114" s="770" t="s">
        <v>5248</v>
      </c>
      <c r="F114" s="768" t="s">
        <v>5191</v>
      </c>
      <c r="G114" s="812" t="s">
        <v>5248</v>
      </c>
      <c r="H114" s="772">
        <v>19</v>
      </c>
      <c r="I114" s="768" t="s">
        <v>5191</v>
      </c>
      <c r="J114" s="811">
        <v>19</v>
      </c>
      <c r="K114" s="772">
        <v>45</v>
      </c>
      <c r="L114" s="768" t="s">
        <v>5191</v>
      </c>
      <c r="M114" s="813">
        <v>45</v>
      </c>
      <c r="N114" s="762"/>
      <c r="O114" s="767" t="s">
        <v>32</v>
      </c>
      <c r="P114" s="768" t="s">
        <v>5191</v>
      </c>
      <c r="Q114" s="814" t="s">
        <v>32</v>
      </c>
      <c r="R114" s="770" t="s">
        <v>5248</v>
      </c>
      <c r="S114" s="768" t="s">
        <v>5191</v>
      </c>
      <c r="T114" s="815" t="s">
        <v>5248</v>
      </c>
      <c r="U114" s="772">
        <v>19</v>
      </c>
      <c r="V114" s="768" t="s">
        <v>5191</v>
      </c>
      <c r="W114" s="814">
        <v>19</v>
      </c>
      <c r="X114" s="772">
        <v>45</v>
      </c>
      <c r="Y114" s="768" t="s">
        <v>5191</v>
      </c>
      <c r="Z114" s="816">
        <v>45</v>
      </c>
      <c r="AA114" s="762"/>
      <c r="AB114" s="1170"/>
      <c r="AC114" s="1170"/>
      <c r="AD114" s="1163"/>
      <c r="AE114" s="1163"/>
      <c r="AF114" s="1163"/>
      <c r="AG114" s="1163"/>
      <c r="AH114" s="1163"/>
      <c r="AI114" s="1163"/>
      <c r="AJ114" s="1163"/>
      <c r="AK114" s="1163"/>
      <c r="AL114" s="1163"/>
      <c r="AM114" s="1163"/>
      <c r="AN114" s="1163"/>
      <c r="AO114" s="1163"/>
      <c r="AP114" s="1163"/>
      <c r="AQ114" s="1163"/>
      <c r="AR114" s="1163"/>
      <c r="AS114" s="1163"/>
      <c r="AT114" s="1163"/>
      <c r="AU114" s="1163"/>
      <c r="AV114" s="1163"/>
      <c r="AW114" s="1163"/>
      <c r="AX114" s="1163"/>
      <c r="AY114" s="1163"/>
      <c r="AZ114" s="1163"/>
      <c r="BA114" s="1163"/>
      <c r="BB114" s="1163"/>
      <c r="BC114" s="1163"/>
      <c r="BD114" s="1163"/>
      <c r="BE114" s="1163"/>
      <c r="BF114" s="1163"/>
      <c r="BG114" s="1163"/>
      <c r="BH114" s="1163"/>
      <c r="BI114" s="1163"/>
      <c r="BJ114" s="1163"/>
      <c r="BK114" s="1163"/>
      <c r="BL114" s="1163"/>
      <c r="BM114" s="1163"/>
      <c r="BN114" s="1163"/>
      <c r="BO114" s="1163"/>
      <c r="BP114" s="1163"/>
      <c r="BQ114" s="1163"/>
      <c r="BR114" s="1163"/>
      <c r="BS114" s="1163"/>
      <c r="BT114" s="1163"/>
      <c r="BU114" s="1163"/>
      <c r="BV114" s="1163"/>
      <c r="BW114" s="1163"/>
      <c r="BX114" s="1163"/>
      <c r="BY114" s="1163"/>
      <c r="BZ114" s="1163"/>
      <c r="CA114" s="1163"/>
      <c r="CB114" s="1163"/>
      <c r="CC114" s="1163"/>
      <c r="CD114" s="1163"/>
      <c r="CE114" s="1163"/>
      <c r="CF114" s="1163"/>
      <c r="CG114" s="1163"/>
      <c r="CH114" s="1163"/>
      <c r="CI114" s="1163"/>
      <c r="CJ114" s="1163"/>
      <c r="CK114" s="1163"/>
      <c r="CL114" s="1163"/>
      <c r="CM114" s="1163"/>
    </row>
    <row r="115" spans="1:91" s="55" customFormat="1" ht="44.25">
      <c r="A115" s="762"/>
      <c r="B115" s="767" t="s">
        <v>40</v>
      </c>
      <c r="C115" s="768" t="s">
        <v>5191</v>
      </c>
      <c r="D115" s="811" t="s">
        <v>40</v>
      </c>
      <c r="E115" s="770" t="s">
        <v>747</v>
      </c>
      <c r="F115" s="768" t="s">
        <v>5191</v>
      </c>
      <c r="G115" s="812" t="s">
        <v>747</v>
      </c>
      <c r="H115" s="772">
        <v>20</v>
      </c>
      <c r="I115" s="768" t="s">
        <v>5191</v>
      </c>
      <c r="J115" s="811">
        <v>20</v>
      </c>
      <c r="K115" s="772">
        <v>46</v>
      </c>
      <c r="L115" s="768" t="s">
        <v>5191</v>
      </c>
      <c r="M115" s="813">
        <v>46</v>
      </c>
      <c r="N115" s="762"/>
      <c r="O115" s="767" t="s">
        <v>40</v>
      </c>
      <c r="P115" s="768" t="s">
        <v>5191</v>
      </c>
      <c r="Q115" s="814" t="s">
        <v>40</v>
      </c>
      <c r="R115" s="770" t="s">
        <v>747</v>
      </c>
      <c r="S115" s="768" t="s">
        <v>5191</v>
      </c>
      <c r="T115" s="815" t="s">
        <v>747</v>
      </c>
      <c r="U115" s="772">
        <v>20</v>
      </c>
      <c r="V115" s="768" t="s">
        <v>5191</v>
      </c>
      <c r="W115" s="814">
        <v>20</v>
      </c>
      <c r="X115" s="772">
        <v>46</v>
      </c>
      <c r="Y115" s="768" t="s">
        <v>5191</v>
      </c>
      <c r="Z115" s="816">
        <v>46</v>
      </c>
      <c r="AA115" s="762"/>
      <c r="AB115" s="1170"/>
      <c r="AC115" s="1170"/>
      <c r="AD115" s="1163"/>
      <c r="AE115" s="1163"/>
      <c r="AF115" s="1163"/>
      <c r="AG115" s="1163"/>
      <c r="AH115" s="1163"/>
      <c r="AI115" s="1163"/>
      <c r="AJ115" s="1163"/>
      <c r="AK115" s="1163"/>
      <c r="AL115" s="1163"/>
      <c r="AM115" s="1163"/>
      <c r="AN115" s="1163"/>
      <c r="AO115" s="1163"/>
      <c r="AP115" s="1163"/>
      <c r="AQ115" s="1163"/>
      <c r="AR115" s="1163"/>
      <c r="AS115" s="1163"/>
      <c r="AT115" s="1163"/>
      <c r="AU115" s="1163"/>
      <c r="AV115" s="1163"/>
      <c r="AW115" s="1163"/>
      <c r="AX115" s="1163"/>
      <c r="AY115" s="1163"/>
      <c r="AZ115" s="1163"/>
      <c r="BA115" s="1163"/>
      <c r="BB115" s="1163"/>
      <c r="BC115" s="1163"/>
      <c r="BD115" s="1163"/>
      <c r="BE115" s="1163"/>
      <c r="BF115" s="1163"/>
      <c r="BG115" s="1163"/>
      <c r="BH115" s="1163"/>
      <c r="BI115" s="1163"/>
      <c r="BJ115" s="1163"/>
      <c r="BK115" s="1163"/>
      <c r="BL115" s="1163"/>
      <c r="BM115" s="1163"/>
      <c r="BN115" s="1163"/>
      <c r="BO115" s="1163"/>
      <c r="BP115" s="1163"/>
      <c r="BQ115" s="1163"/>
      <c r="BR115" s="1163"/>
      <c r="BS115" s="1163"/>
      <c r="BT115" s="1163"/>
      <c r="BU115" s="1163"/>
      <c r="BV115" s="1163"/>
      <c r="BW115" s="1163"/>
      <c r="BX115" s="1163"/>
      <c r="BY115" s="1163"/>
      <c r="BZ115" s="1163"/>
      <c r="CA115" s="1163"/>
      <c r="CB115" s="1163"/>
      <c r="CC115" s="1163"/>
      <c r="CD115" s="1163"/>
      <c r="CE115" s="1163"/>
      <c r="CF115" s="1163"/>
      <c r="CG115" s="1163"/>
      <c r="CH115" s="1163"/>
      <c r="CI115" s="1163"/>
      <c r="CJ115" s="1163"/>
      <c r="CK115" s="1163"/>
      <c r="CL115" s="1163"/>
      <c r="CM115" s="1163"/>
    </row>
    <row r="116" spans="1:91" s="55" customFormat="1" ht="44.25">
      <c r="A116" s="762"/>
      <c r="B116" s="767" t="s">
        <v>48</v>
      </c>
      <c r="C116" s="768" t="s">
        <v>5191</v>
      </c>
      <c r="D116" s="811" t="s">
        <v>48</v>
      </c>
      <c r="E116" s="770" t="s">
        <v>748</v>
      </c>
      <c r="F116" s="768" t="s">
        <v>5191</v>
      </c>
      <c r="G116" s="812" t="s">
        <v>748</v>
      </c>
      <c r="H116" s="772">
        <v>21</v>
      </c>
      <c r="I116" s="768" t="s">
        <v>5191</v>
      </c>
      <c r="J116" s="811">
        <v>21</v>
      </c>
      <c r="K116" s="772">
        <v>47</v>
      </c>
      <c r="L116" s="768" t="s">
        <v>5191</v>
      </c>
      <c r="M116" s="813">
        <v>47</v>
      </c>
      <c r="N116" s="762"/>
      <c r="O116" s="767" t="s">
        <v>48</v>
      </c>
      <c r="P116" s="768" t="s">
        <v>5191</v>
      </c>
      <c r="Q116" s="814" t="s">
        <v>48</v>
      </c>
      <c r="R116" s="770" t="s">
        <v>748</v>
      </c>
      <c r="S116" s="768" t="s">
        <v>5191</v>
      </c>
      <c r="T116" s="815" t="s">
        <v>748</v>
      </c>
      <c r="U116" s="772">
        <v>21</v>
      </c>
      <c r="V116" s="768" t="s">
        <v>5191</v>
      </c>
      <c r="W116" s="814">
        <v>21</v>
      </c>
      <c r="X116" s="772">
        <v>47</v>
      </c>
      <c r="Y116" s="768" t="s">
        <v>5191</v>
      </c>
      <c r="Z116" s="816">
        <v>47</v>
      </c>
      <c r="AA116" s="762"/>
      <c r="AB116" s="1170"/>
      <c r="AC116" s="1170"/>
      <c r="AD116" s="1163"/>
      <c r="AE116" s="1163"/>
      <c r="AF116" s="1163"/>
      <c r="AG116" s="1163"/>
      <c r="AH116" s="1163"/>
      <c r="AI116" s="1163"/>
      <c r="AJ116" s="1163"/>
      <c r="AK116" s="1163"/>
      <c r="AL116" s="1163"/>
      <c r="AM116" s="1163"/>
      <c r="AN116" s="1163"/>
      <c r="AO116" s="1163"/>
      <c r="AP116" s="1163"/>
      <c r="AQ116" s="1163"/>
      <c r="AR116" s="1163"/>
      <c r="AS116" s="1163"/>
      <c r="AT116" s="1163"/>
      <c r="AU116" s="1163"/>
      <c r="AV116" s="1163"/>
      <c r="AW116" s="1163"/>
      <c r="AX116" s="1163"/>
      <c r="AY116" s="1163"/>
      <c r="AZ116" s="1163"/>
      <c r="BA116" s="1163"/>
      <c r="BB116" s="1163"/>
      <c r="BC116" s="1163"/>
      <c r="BD116" s="1163"/>
      <c r="BE116" s="1163"/>
      <c r="BF116" s="1163"/>
      <c r="BG116" s="1163"/>
      <c r="BH116" s="1163"/>
      <c r="BI116" s="1163"/>
      <c r="BJ116" s="1163"/>
      <c r="BK116" s="1163"/>
      <c r="BL116" s="1163"/>
      <c r="BM116" s="1163"/>
      <c r="BN116" s="1163"/>
      <c r="BO116" s="1163"/>
      <c r="BP116" s="1163"/>
      <c r="BQ116" s="1163"/>
      <c r="BR116" s="1163"/>
      <c r="BS116" s="1163"/>
      <c r="BT116" s="1163"/>
      <c r="BU116" s="1163"/>
      <c r="BV116" s="1163"/>
      <c r="BW116" s="1163"/>
      <c r="BX116" s="1163"/>
      <c r="BY116" s="1163"/>
      <c r="BZ116" s="1163"/>
      <c r="CA116" s="1163"/>
      <c r="CB116" s="1163"/>
      <c r="CC116" s="1163"/>
      <c r="CD116" s="1163"/>
      <c r="CE116" s="1163"/>
      <c r="CF116" s="1163"/>
      <c r="CG116" s="1163"/>
      <c r="CH116" s="1163"/>
      <c r="CI116" s="1163"/>
      <c r="CJ116" s="1163"/>
      <c r="CK116" s="1163"/>
      <c r="CL116" s="1163"/>
      <c r="CM116" s="1163"/>
    </row>
    <row r="117" spans="1:91" s="55" customFormat="1" ht="44.25">
      <c r="A117" s="762"/>
      <c r="B117" s="767" t="s">
        <v>42</v>
      </c>
      <c r="C117" s="768" t="s">
        <v>5191</v>
      </c>
      <c r="D117" s="811" t="s">
        <v>42</v>
      </c>
      <c r="E117" s="770" t="s">
        <v>5249</v>
      </c>
      <c r="F117" s="768" t="s">
        <v>5191</v>
      </c>
      <c r="G117" s="812" t="s">
        <v>5249</v>
      </c>
      <c r="H117" s="772">
        <v>22</v>
      </c>
      <c r="I117" s="768" t="s">
        <v>5191</v>
      </c>
      <c r="J117" s="811">
        <v>22</v>
      </c>
      <c r="K117" s="772">
        <v>48</v>
      </c>
      <c r="L117" s="768" t="s">
        <v>5191</v>
      </c>
      <c r="M117" s="813">
        <v>48</v>
      </c>
      <c r="N117" s="762"/>
      <c r="O117" s="767" t="s">
        <v>42</v>
      </c>
      <c r="P117" s="768" t="s">
        <v>5191</v>
      </c>
      <c r="Q117" s="814" t="s">
        <v>42</v>
      </c>
      <c r="R117" s="770" t="s">
        <v>5249</v>
      </c>
      <c r="S117" s="768" t="s">
        <v>5191</v>
      </c>
      <c r="T117" s="815" t="s">
        <v>5249</v>
      </c>
      <c r="U117" s="772">
        <v>22</v>
      </c>
      <c r="V117" s="768" t="s">
        <v>5191</v>
      </c>
      <c r="W117" s="814">
        <v>22</v>
      </c>
      <c r="X117" s="772">
        <v>48</v>
      </c>
      <c r="Y117" s="768" t="s">
        <v>5191</v>
      </c>
      <c r="Z117" s="816">
        <v>48</v>
      </c>
      <c r="AA117" s="762"/>
      <c r="AB117" s="1170"/>
      <c r="AC117" s="1170"/>
      <c r="AD117" s="1163"/>
      <c r="AE117" s="1163"/>
      <c r="AF117" s="1163"/>
      <c r="AG117" s="1163"/>
      <c r="AH117" s="1163"/>
      <c r="AI117" s="1163"/>
      <c r="AJ117" s="1163"/>
      <c r="AK117" s="1163"/>
      <c r="AL117" s="1163"/>
      <c r="AM117" s="1163"/>
      <c r="AN117" s="1163"/>
      <c r="AO117" s="1163"/>
      <c r="AP117" s="1163"/>
      <c r="AQ117" s="1163"/>
      <c r="AR117" s="1163"/>
      <c r="AS117" s="1163"/>
      <c r="AT117" s="1163"/>
      <c r="AU117" s="1163"/>
      <c r="AV117" s="1163"/>
      <c r="AW117" s="1163"/>
      <c r="AX117" s="1163"/>
      <c r="AY117" s="1163"/>
      <c r="AZ117" s="1163"/>
      <c r="BA117" s="1163"/>
      <c r="BB117" s="1163"/>
      <c r="BC117" s="1163"/>
      <c r="BD117" s="1163"/>
      <c r="BE117" s="1163"/>
      <c r="BF117" s="1163"/>
      <c r="BG117" s="1163"/>
      <c r="BH117" s="1163"/>
      <c r="BI117" s="1163"/>
      <c r="BJ117" s="1163"/>
      <c r="BK117" s="1163"/>
      <c r="BL117" s="1163"/>
      <c r="BM117" s="1163"/>
      <c r="BN117" s="1163"/>
      <c r="BO117" s="1163"/>
      <c r="BP117" s="1163"/>
      <c r="BQ117" s="1163"/>
      <c r="BR117" s="1163"/>
      <c r="BS117" s="1163"/>
      <c r="BT117" s="1163"/>
      <c r="BU117" s="1163"/>
      <c r="BV117" s="1163"/>
      <c r="BW117" s="1163"/>
      <c r="BX117" s="1163"/>
      <c r="BY117" s="1163"/>
      <c r="BZ117" s="1163"/>
      <c r="CA117" s="1163"/>
      <c r="CB117" s="1163"/>
      <c r="CC117" s="1163"/>
      <c r="CD117" s="1163"/>
      <c r="CE117" s="1163"/>
      <c r="CF117" s="1163"/>
      <c r="CG117" s="1163"/>
      <c r="CH117" s="1163"/>
      <c r="CI117" s="1163"/>
      <c r="CJ117" s="1163"/>
      <c r="CK117" s="1163"/>
      <c r="CL117" s="1163"/>
      <c r="CM117" s="1163"/>
    </row>
    <row r="118" spans="1:91" s="55" customFormat="1" ht="44.25">
      <c r="A118" s="762"/>
      <c r="B118" s="767" t="s">
        <v>5250</v>
      </c>
      <c r="C118" s="768" t="s">
        <v>5191</v>
      </c>
      <c r="D118" s="811" t="s">
        <v>5250</v>
      </c>
      <c r="E118" s="770" t="s">
        <v>5251</v>
      </c>
      <c r="F118" s="768" t="s">
        <v>5191</v>
      </c>
      <c r="G118" s="812" t="s">
        <v>5251</v>
      </c>
      <c r="H118" s="772">
        <v>23</v>
      </c>
      <c r="I118" s="768" t="s">
        <v>5191</v>
      </c>
      <c r="J118" s="811">
        <v>23</v>
      </c>
      <c r="K118" s="772">
        <v>49</v>
      </c>
      <c r="L118" s="768" t="s">
        <v>5191</v>
      </c>
      <c r="M118" s="813">
        <v>49</v>
      </c>
      <c r="N118" s="762"/>
      <c r="O118" s="767" t="s">
        <v>5250</v>
      </c>
      <c r="P118" s="768" t="s">
        <v>5191</v>
      </c>
      <c r="Q118" s="814" t="s">
        <v>5250</v>
      </c>
      <c r="R118" s="770" t="s">
        <v>5251</v>
      </c>
      <c r="S118" s="768" t="s">
        <v>5191</v>
      </c>
      <c r="T118" s="815" t="s">
        <v>5251</v>
      </c>
      <c r="U118" s="772">
        <v>23</v>
      </c>
      <c r="V118" s="768" t="s">
        <v>5191</v>
      </c>
      <c r="W118" s="814">
        <v>23</v>
      </c>
      <c r="X118" s="772">
        <v>49</v>
      </c>
      <c r="Y118" s="768" t="s">
        <v>5191</v>
      </c>
      <c r="Z118" s="816">
        <v>49</v>
      </c>
      <c r="AA118" s="762"/>
      <c r="AB118" s="1170"/>
      <c r="AC118" s="1170"/>
      <c r="AD118" s="1163"/>
      <c r="AE118" s="1163"/>
      <c r="AF118" s="1163"/>
      <c r="AG118" s="1163"/>
      <c r="AH118" s="1163"/>
      <c r="AI118" s="1163"/>
      <c r="AJ118" s="1163"/>
      <c r="AK118" s="1163"/>
      <c r="AL118" s="1163"/>
      <c r="AM118" s="1163"/>
      <c r="AN118" s="1163"/>
      <c r="AO118" s="1163"/>
      <c r="AP118" s="1163"/>
      <c r="AQ118" s="1163"/>
      <c r="AR118" s="1163"/>
      <c r="AS118" s="1163"/>
      <c r="AT118" s="1163"/>
      <c r="AU118" s="1163"/>
      <c r="AV118" s="1163"/>
      <c r="AW118" s="1163"/>
      <c r="AX118" s="1163"/>
      <c r="AY118" s="1163"/>
      <c r="AZ118" s="1163"/>
      <c r="BA118" s="1163"/>
      <c r="BB118" s="1163"/>
      <c r="BC118" s="1163"/>
      <c r="BD118" s="1163"/>
      <c r="BE118" s="1163"/>
      <c r="BF118" s="1163"/>
      <c r="BG118" s="1163"/>
      <c r="BH118" s="1163"/>
      <c r="BI118" s="1163"/>
      <c r="BJ118" s="1163"/>
      <c r="BK118" s="1163"/>
      <c r="BL118" s="1163"/>
      <c r="BM118" s="1163"/>
      <c r="BN118" s="1163"/>
      <c r="BO118" s="1163"/>
      <c r="BP118" s="1163"/>
      <c r="BQ118" s="1163"/>
      <c r="BR118" s="1163"/>
      <c r="BS118" s="1163"/>
      <c r="BT118" s="1163"/>
      <c r="BU118" s="1163"/>
      <c r="BV118" s="1163"/>
      <c r="BW118" s="1163"/>
      <c r="BX118" s="1163"/>
      <c r="BY118" s="1163"/>
      <c r="BZ118" s="1163"/>
      <c r="CA118" s="1163"/>
      <c r="CB118" s="1163"/>
      <c r="CC118" s="1163"/>
      <c r="CD118" s="1163"/>
      <c r="CE118" s="1163"/>
      <c r="CF118" s="1163"/>
      <c r="CG118" s="1163"/>
      <c r="CH118" s="1163"/>
      <c r="CI118" s="1163"/>
      <c r="CJ118" s="1163"/>
      <c r="CK118" s="1163"/>
      <c r="CL118" s="1163"/>
      <c r="CM118" s="1163"/>
    </row>
    <row r="119" spans="1:91" s="55" customFormat="1" ht="44.25">
      <c r="A119" s="762"/>
      <c r="B119" s="767" t="s">
        <v>746</v>
      </c>
      <c r="C119" s="768" t="s">
        <v>5191</v>
      </c>
      <c r="D119" s="811" t="s">
        <v>746</v>
      </c>
      <c r="E119" s="770" t="s">
        <v>5252</v>
      </c>
      <c r="F119" s="768" t="s">
        <v>5191</v>
      </c>
      <c r="G119" s="812" t="s">
        <v>5252</v>
      </c>
      <c r="H119" s="772">
        <v>24</v>
      </c>
      <c r="I119" s="768" t="s">
        <v>5191</v>
      </c>
      <c r="J119" s="811">
        <v>24</v>
      </c>
      <c r="K119" s="772">
        <v>50</v>
      </c>
      <c r="L119" s="768" t="s">
        <v>5191</v>
      </c>
      <c r="M119" s="813">
        <v>50</v>
      </c>
      <c r="N119" s="762"/>
      <c r="O119" s="767" t="s">
        <v>746</v>
      </c>
      <c r="P119" s="768" t="s">
        <v>5191</v>
      </c>
      <c r="Q119" s="814" t="s">
        <v>746</v>
      </c>
      <c r="R119" s="770" t="s">
        <v>5252</v>
      </c>
      <c r="S119" s="768" t="s">
        <v>5191</v>
      </c>
      <c r="T119" s="815" t="s">
        <v>5252</v>
      </c>
      <c r="U119" s="772">
        <v>24</v>
      </c>
      <c r="V119" s="768" t="s">
        <v>5191</v>
      </c>
      <c r="W119" s="814">
        <v>24</v>
      </c>
      <c r="X119" s="772">
        <v>50</v>
      </c>
      <c r="Y119" s="768" t="s">
        <v>5191</v>
      </c>
      <c r="Z119" s="816">
        <v>50</v>
      </c>
      <c r="AA119" s="762"/>
      <c r="AB119" s="1170"/>
      <c r="AC119" s="1170"/>
      <c r="AD119" s="1163"/>
      <c r="AE119" s="1163"/>
      <c r="AF119" s="1163"/>
      <c r="AG119" s="1163"/>
      <c r="AH119" s="1163"/>
      <c r="AI119" s="1163"/>
      <c r="AJ119" s="1163"/>
      <c r="AK119" s="1163"/>
      <c r="AL119" s="1163"/>
      <c r="AM119" s="1163"/>
      <c r="AN119" s="1163"/>
      <c r="AO119" s="1163"/>
      <c r="AP119" s="1163"/>
      <c r="AQ119" s="1163"/>
      <c r="AR119" s="1163"/>
      <c r="AS119" s="1163"/>
      <c r="AT119" s="1163"/>
      <c r="AU119" s="1163"/>
      <c r="AV119" s="1163"/>
      <c r="AW119" s="1163"/>
      <c r="AX119" s="1163"/>
      <c r="AY119" s="1163"/>
      <c r="AZ119" s="1163"/>
      <c r="BA119" s="1163"/>
      <c r="BB119" s="1163"/>
      <c r="BC119" s="1163"/>
      <c r="BD119" s="1163"/>
      <c r="BE119" s="1163"/>
      <c r="BF119" s="1163"/>
      <c r="BG119" s="1163"/>
      <c r="BH119" s="1163"/>
      <c r="BI119" s="1163"/>
      <c r="BJ119" s="1163"/>
      <c r="BK119" s="1163"/>
      <c r="BL119" s="1163"/>
      <c r="BM119" s="1163"/>
      <c r="BN119" s="1163"/>
      <c r="BO119" s="1163"/>
      <c r="BP119" s="1163"/>
      <c r="BQ119" s="1163"/>
      <c r="BR119" s="1163"/>
      <c r="BS119" s="1163"/>
      <c r="BT119" s="1163"/>
      <c r="BU119" s="1163"/>
      <c r="BV119" s="1163"/>
      <c r="BW119" s="1163"/>
      <c r="BX119" s="1163"/>
      <c r="BY119" s="1163"/>
      <c r="BZ119" s="1163"/>
      <c r="CA119" s="1163"/>
      <c r="CB119" s="1163"/>
      <c r="CC119" s="1163"/>
      <c r="CD119" s="1163"/>
      <c r="CE119" s="1163"/>
      <c r="CF119" s="1163"/>
      <c r="CG119" s="1163"/>
      <c r="CH119" s="1163"/>
      <c r="CI119" s="1163"/>
      <c r="CJ119" s="1163"/>
      <c r="CK119" s="1163"/>
      <c r="CL119" s="1163"/>
      <c r="CM119" s="1163"/>
    </row>
    <row r="120" spans="1:91" s="55" customFormat="1" ht="44.25">
      <c r="A120" s="762"/>
      <c r="B120" s="767" t="s">
        <v>5241</v>
      </c>
      <c r="C120" s="768" t="s">
        <v>5191</v>
      </c>
      <c r="D120" s="811" t="s">
        <v>5241</v>
      </c>
      <c r="E120" s="770" t="s">
        <v>5246</v>
      </c>
      <c r="F120" s="768" t="s">
        <v>5191</v>
      </c>
      <c r="G120" s="812" t="s">
        <v>5246</v>
      </c>
      <c r="H120" s="772">
        <v>25</v>
      </c>
      <c r="I120" s="768" t="s">
        <v>5191</v>
      </c>
      <c r="J120" s="811">
        <v>25</v>
      </c>
      <c r="K120" s="772">
        <v>51</v>
      </c>
      <c r="L120" s="768" t="s">
        <v>5191</v>
      </c>
      <c r="M120" s="813">
        <v>51</v>
      </c>
      <c r="N120" s="762"/>
      <c r="O120" s="767" t="s">
        <v>5241</v>
      </c>
      <c r="P120" s="768" t="s">
        <v>5191</v>
      </c>
      <c r="Q120" s="814" t="s">
        <v>5241</v>
      </c>
      <c r="R120" s="770" t="s">
        <v>5246</v>
      </c>
      <c r="S120" s="768" t="s">
        <v>5191</v>
      </c>
      <c r="T120" s="815" t="s">
        <v>5246</v>
      </c>
      <c r="U120" s="772">
        <v>25</v>
      </c>
      <c r="V120" s="768" t="s">
        <v>5191</v>
      </c>
      <c r="W120" s="814">
        <v>25</v>
      </c>
      <c r="X120" s="772">
        <v>51</v>
      </c>
      <c r="Y120" s="768" t="s">
        <v>5191</v>
      </c>
      <c r="Z120" s="816">
        <v>51</v>
      </c>
      <c r="AA120" s="762"/>
      <c r="AB120" s="1170"/>
      <c r="AC120" s="1170"/>
      <c r="AD120" s="1163"/>
      <c r="AE120" s="1163"/>
      <c r="AF120" s="1163"/>
      <c r="AG120" s="1163"/>
      <c r="AH120" s="1163"/>
      <c r="AI120" s="1163"/>
      <c r="AJ120" s="1163"/>
      <c r="AK120" s="1163"/>
      <c r="AL120" s="1163"/>
      <c r="AM120" s="1163"/>
      <c r="AN120" s="1163"/>
      <c r="AO120" s="1163"/>
      <c r="AP120" s="1163"/>
      <c r="AQ120" s="1163"/>
      <c r="AR120" s="1163"/>
      <c r="AS120" s="1163"/>
      <c r="AT120" s="1163"/>
      <c r="AU120" s="1163"/>
      <c r="AV120" s="1163"/>
      <c r="AW120" s="1163"/>
      <c r="AX120" s="1163"/>
      <c r="AY120" s="1163"/>
      <c r="AZ120" s="1163"/>
      <c r="BA120" s="1163"/>
      <c r="BB120" s="1163"/>
      <c r="BC120" s="1163"/>
      <c r="BD120" s="1163"/>
      <c r="BE120" s="1163"/>
      <c r="BF120" s="1163"/>
      <c r="BG120" s="1163"/>
      <c r="BH120" s="1163"/>
      <c r="BI120" s="1163"/>
      <c r="BJ120" s="1163"/>
      <c r="BK120" s="1163"/>
      <c r="BL120" s="1163"/>
      <c r="BM120" s="1163"/>
      <c r="BN120" s="1163"/>
      <c r="BO120" s="1163"/>
      <c r="BP120" s="1163"/>
      <c r="BQ120" s="1163"/>
      <c r="BR120" s="1163"/>
      <c r="BS120" s="1163"/>
      <c r="BT120" s="1163"/>
      <c r="BU120" s="1163"/>
      <c r="BV120" s="1163"/>
      <c r="BW120" s="1163"/>
      <c r="BX120" s="1163"/>
      <c r="BY120" s="1163"/>
      <c r="BZ120" s="1163"/>
      <c r="CA120" s="1163"/>
      <c r="CB120" s="1163"/>
      <c r="CC120" s="1163"/>
      <c r="CD120" s="1163"/>
      <c r="CE120" s="1163"/>
      <c r="CF120" s="1163"/>
      <c r="CG120" s="1163"/>
      <c r="CH120" s="1163"/>
      <c r="CI120" s="1163"/>
      <c r="CJ120" s="1163"/>
      <c r="CK120" s="1163"/>
      <c r="CL120" s="1163"/>
      <c r="CM120" s="1163"/>
    </row>
    <row r="121" spans="1:91" s="55" customFormat="1" ht="44.25">
      <c r="A121" s="762"/>
      <c r="B121" s="767" t="s">
        <v>44</v>
      </c>
      <c r="C121" s="768" t="s">
        <v>5191</v>
      </c>
      <c r="D121" s="811" t="s">
        <v>44</v>
      </c>
      <c r="E121" s="770" t="s">
        <v>5245</v>
      </c>
      <c r="F121" s="768" t="s">
        <v>5191</v>
      </c>
      <c r="G121" s="812" t="s">
        <v>5245</v>
      </c>
      <c r="H121" s="772">
        <v>26</v>
      </c>
      <c r="I121" s="768" t="s">
        <v>5191</v>
      </c>
      <c r="J121" s="811">
        <v>26</v>
      </c>
      <c r="K121" s="772">
        <v>52</v>
      </c>
      <c r="L121" s="768" t="s">
        <v>5191</v>
      </c>
      <c r="M121" s="813">
        <v>52</v>
      </c>
      <c r="N121" s="762"/>
      <c r="O121" s="767" t="s">
        <v>44</v>
      </c>
      <c r="P121" s="768" t="s">
        <v>5191</v>
      </c>
      <c r="Q121" s="814" t="s">
        <v>44</v>
      </c>
      <c r="R121" s="770" t="s">
        <v>5245</v>
      </c>
      <c r="S121" s="768" t="s">
        <v>5191</v>
      </c>
      <c r="T121" s="815" t="s">
        <v>5245</v>
      </c>
      <c r="U121" s="772">
        <v>26</v>
      </c>
      <c r="V121" s="768" t="s">
        <v>5191</v>
      </c>
      <c r="W121" s="814">
        <v>26</v>
      </c>
      <c r="X121" s="772">
        <v>52</v>
      </c>
      <c r="Y121" s="768" t="s">
        <v>5191</v>
      </c>
      <c r="Z121" s="816">
        <v>52</v>
      </c>
      <c r="AA121" s="762"/>
      <c r="AB121" s="1170"/>
      <c r="AC121" s="1170"/>
      <c r="AD121" s="1163"/>
      <c r="AE121" s="1163"/>
      <c r="AF121" s="1163"/>
      <c r="AG121" s="1163"/>
      <c r="AH121" s="1163"/>
      <c r="AI121" s="1163"/>
      <c r="AJ121" s="1163"/>
      <c r="AK121" s="1163"/>
      <c r="AL121" s="1163"/>
      <c r="AM121" s="1163"/>
      <c r="AN121" s="1163"/>
      <c r="AO121" s="1163"/>
      <c r="AP121" s="1163"/>
      <c r="AQ121" s="1163"/>
      <c r="AR121" s="1163"/>
      <c r="AS121" s="1163"/>
      <c r="AT121" s="1163"/>
      <c r="AU121" s="1163"/>
      <c r="AV121" s="1163"/>
      <c r="AW121" s="1163"/>
      <c r="AX121" s="1163"/>
      <c r="AY121" s="1163"/>
      <c r="AZ121" s="1163"/>
      <c r="BA121" s="1163"/>
      <c r="BB121" s="1163"/>
      <c r="BC121" s="1163"/>
      <c r="BD121" s="1163"/>
      <c r="BE121" s="1163"/>
      <c r="BF121" s="1163"/>
      <c r="BG121" s="1163"/>
      <c r="BH121" s="1163"/>
      <c r="BI121" s="1163"/>
      <c r="BJ121" s="1163"/>
      <c r="BK121" s="1163"/>
      <c r="BL121" s="1163"/>
      <c r="BM121" s="1163"/>
      <c r="BN121" s="1163"/>
      <c r="BO121" s="1163"/>
      <c r="BP121" s="1163"/>
      <c r="BQ121" s="1163"/>
      <c r="BR121" s="1163"/>
      <c r="BS121" s="1163"/>
      <c r="BT121" s="1163"/>
      <c r="BU121" s="1163"/>
      <c r="BV121" s="1163"/>
      <c r="BW121" s="1163"/>
      <c r="BX121" s="1163"/>
      <c r="BY121" s="1163"/>
      <c r="BZ121" s="1163"/>
      <c r="CA121" s="1163"/>
      <c r="CB121" s="1163"/>
      <c r="CC121" s="1163"/>
      <c r="CD121" s="1163"/>
      <c r="CE121" s="1163"/>
      <c r="CF121" s="1163"/>
      <c r="CG121" s="1163"/>
      <c r="CH121" s="1163"/>
      <c r="CI121" s="1163"/>
      <c r="CJ121" s="1163"/>
      <c r="CK121" s="1163"/>
      <c r="CL121" s="1163"/>
      <c r="CM121" s="1163"/>
    </row>
    <row r="122" spans="1:91" s="55" customFormat="1" ht="44.25">
      <c r="A122" s="762"/>
      <c r="B122" s="767" t="s">
        <v>725</v>
      </c>
      <c r="C122" s="768" t="s">
        <v>5191</v>
      </c>
      <c r="D122" s="811" t="s">
        <v>725</v>
      </c>
      <c r="E122" s="770" t="s">
        <v>5</v>
      </c>
      <c r="F122" s="768" t="s">
        <v>5191</v>
      </c>
      <c r="G122" s="812" t="s">
        <v>5</v>
      </c>
      <c r="H122" s="772" t="s">
        <v>5243</v>
      </c>
      <c r="I122" s="768" t="s">
        <v>5191</v>
      </c>
      <c r="J122" s="811" t="s">
        <v>5243</v>
      </c>
      <c r="K122" s="772" t="s">
        <v>5306</v>
      </c>
      <c r="L122" s="768" t="s">
        <v>5191</v>
      </c>
      <c r="M122" s="813" t="s">
        <v>5306</v>
      </c>
      <c r="N122" s="762"/>
      <c r="O122" s="767" t="s">
        <v>725</v>
      </c>
      <c r="P122" s="768" t="s">
        <v>5191</v>
      </c>
      <c r="Q122" s="814" t="s">
        <v>725</v>
      </c>
      <c r="R122" s="770" t="s">
        <v>5</v>
      </c>
      <c r="S122" s="768" t="s">
        <v>5191</v>
      </c>
      <c r="T122" s="815" t="s">
        <v>5</v>
      </c>
      <c r="U122" s="772" t="s">
        <v>5243</v>
      </c>
      <c r="V122" s="768" t="s">
        <v>5191</v>
      </c>
      <c r="W122" s="814" t="s">
        <v>5243</v>
      </c>
      <c r="X122" s="772" t="s">
        <v>5306</v>
      </c>
      <c r="Y122" s="768" t="s">
        <v>5191</v>
      </c>
      <c r="Z122" s="816" t="s">
        <v>5306</v>
      </c>
      <c r="AA122" s="762"/>
      <c r="AB122" s="1170"/>
      <c r="AC122" s="1170"/>
      <c r="AD122" s="1163"/>
      <c r="AE122" s="1163"/>
      <c r="AF122" s="1163"/>
      <c r="AG122" s="1163"/>
      <c r="AH122" s="1163"/>
      <c r="AI122" s="1163"/>
      <c r="AJ122" s="1163"/>
      <c r="AK122" s="1163"/>
      <c r="AL122" s="1163"/>
      <c r="AM122" s="1163"/>
      <c r="AN122" s="1163"/>
      <c r="AO122" s="1163"/>
      <c r="AP122" s="1163"/>
      <c r="AQ122" s="1163"/>
      <c r="AR122" s="1163"/>
      <c r="AS122" s="1163"/>
      <c r="AT122" s="1163"/>
      <c r="AU122" s="1163"/>
      <c r="AV122" s="1163"/>
      <c r="AW122" s="1163"/>
      <c r="AX122" s="1163"/>
      <c r="AY122" s="1163"/>
      <c r="AZ122" s="1163"/>
      <c r="BA122" s="1163"/>
      <c r="BB122" s="1163"/>
      <c r="BC122" s="1163"/>
      <c r="BD122" s="1163"/>
      <c r="BE122" s="1163"/>
      <c r="BF122" s="1163"/>
      <c r="BG122" s="1163"/>
      <c r="BH122" s="1163"/>
      <c r="BI122" s="1163"/>
      <c r="BJ122" s="1163"/>
      <c r="BK122" s="1163"/>
      <c r="BL122" s="1163"/>
      <c r="BM122" s="1163"/>
      <c r="BN122" s="1163"/>
      <c r="BO122" s="1163"/>
      <c r="BP122" s="1163"/>
      <c r="BQ122" s="1163"/>
      <c r="BR122" s="1163"/>
      <c r="BS122" s="1163"/>
      <c r="BT122" s="1163"/>
      <c r="BU122" s="1163"/>
      <c r="BV122" s="1163"/>
      <c r="BW122" s="1163"/>
      <c r="BX122" s="1163"/>
      <c r="BY122" s="1163"/>
      <c r="BZ122" s="1163"/>
      <c r="CA122" s="1163"/>
      <c r="CB122" s="1163"/>
      <c r="CC122" s="1163"/>
      <c r="CD122" s="1163"/>
      <c r="CE122" s="1163"/>
      <c r="CF122" s="1163"/>
      <c r="CG122" s="1163"/>
      <c r="CH122" s="1163"/>
      <c r="CI122" s="1163"/>
      <c r="CJ122" s="1163"/>
      <c r="CK122" s="1163"/>
      <c r="CL122" s="1163"/>
      <c r="CM122" s="1163"/>
    </row>
    <row r="123" spans="1:91" s="55" customFormat="1" ht="44.25">
      <c r="A123" s="762"/>
      <c r="B123" s="767" t="s">
        <v>5173</v>
      </c>
      <c r="C123" s="768" t="s">
        <v>5191</v>
      </c>
      <c r="D123" s="811" t="s">
        <v>5173</v>
      </c>
      <c r="E123" s="770" t="s">
        <v>724</v>
      </c>
      <c r="F123" s="768" t="s">
        <v>5191</v>
      </c>
      <c r="G123" s="812" t="s">
        <v>724</v>
      </c>
      <c r="H123" s="772" t="s">
        <v>726</v>
      </c>
      <c r="I123" s="768" t="s">
        <v>5191</v>
      </c>
      <c r="J123" s="811" t="s">
        <v>726</v>
      </c>
      <c r="K123" s="772" t="s">
        <v>5307</v>
      </c>
      <c r="L123" s="768" t="s">
        <v>5191</v>
      </c>
      <c r="M123" s="813" t="s">
        <v>5307</v>
      </c>
      <c r="N123" s="762"/>
      <c r="O123" s="767" t="s">
        <v>5173</v>
      </c>
      <c r="P123" s="768" t="s">
        <v>5191</v>
      </c>
      <c r="Q123" s="814" t="s">
        <v>5173</v>
      </c>
      <c r="R123" s="770" t="s">
        <v>724</v>
      </c>
      <c r="S123" s="768" t="s">
        <v>5191</v>
      </c>
      <c r="T123" s="815" t="s">
        <v>724</v>
      </c>
      <c r="U123" s="772" t="s">
        <v>726</v>
      </c>
      <c r="V123" s="768" t="s">
        <v>5191</v>
      </c>
      <c r="W123" s="814" t="s">
        <v>726</v>
      </c>
      <c r="X123" s="772" t="s">
        <v>5307</v>
      </c>
      <c r="Y123" s="768" t="s">
        <v>5191</v>
      </c>
      <c r="Z123" s="816" t="s">
        <v>5307</v>
      </c>
      <c r="AA123" s="762"/>
      <c r="AB123" s="1170"/>
      <c r="AC123" s="1170"/>
      <c r="AD123" s="1163"/>
      <c r="AE123" s="1163"/>
      <c r="AF123" s="1163"/>
      <c r="AG123" s="1163"/>
      <c r="AH123" s="1163"/>
      <c r="AI123" s="1163"/>
      <c r="AJ123" s="1163"/>
      <c r="AK123" s="1163"/>
      <c r="AL123" s="1163"/>
      <c r="AM123" s="1163"/>
      <c r="AN123" s="1163"/>
      <c r="AO123" s="1163"/>
      <c r="AP123" s="1163"/>
      <c r="AQ123" s="1163"/>
      <c r="AR123" s="1163"/>
      <c r="AS123" s="1163"/>
      <c r="AT123" s="1163"/>
      <c r="AU123" s="1163"/>
      <c r="AV123" s="1163"/>
      <c r="AW123" s="1163"/>
      <c r="AX123" s="1163"/>
      <c r="AY123" s="1163"/>
      <c r="AZ123" s="1163"/>
      <c r="BA123" s="1163"/>
      <c r="BB123" s="1163"/>
      <c r="BC123" s="1163"/>
      <c r="BD123" s="1163"/>
      <c r="BE123" s="1163"/>
      <c r="BF123" s="1163"/>
      <c r="BG123" s="1163"/>
      <c r="BH123" s="1163"/>
      <c r="BI123" s="1163"/>
      <c r="BJ123" s="1163"/>
      <c r="BK123" s="1163"/>
      <c r="BL123" s="1163"/>
      <c r="BM123" s="1163"/>
      <c r="BN123" s="1163"/>
      <c r="BO123" s="1163"/>
      <c r="BP123" s="1163"/>
      <c r="BQ123" s="1163"/>
      <c r="BR123" s="1163"/>
      <c r="BS123" s="1163"/>
      <c r="BT123" s="1163"/>
      <c r="BU123" s="1163"/>
      <c r="BV123" s="1163"/>
      <c r="BW123" s="1163"/>
      <c r="BX123" s="1163"/>
      <c r="BY123" s="1163"/>
      <c r="BZ123" s="1163"/>
      <c r="CA123" s="1163"/>
      <c r="CB123" s="1163"/>
      <c r="CC123" s="1163"/>
      <c r="CD123" s="1163"/>
      <c r="CE123" s="1163"/>
      <c r="CF123" s="1163"/>
      <c r="CG123" s="1163"/>
      <c r="CH123" s="1163"/>
      <c r="CI123" s="1163"/>
      <c r="CJ123" s="1163"/>
      <c r="CK123" s="1163"/>
      <c r="CL123" s="1163"/>
      <c r="CM123" s="1163"/>
    </row>
    <row r="124" spans="1:91" s="55" customFormat="1" ht="44.25">
      <c r="A124" s="762"/>
      <c r="B124" s="767" t="s">
        <v>5182</v>
      </c>
      <c r="C124" s="768" t="s">
        <v>5191</v>
      </c>
      <c r="D124" s="811" t="s">
        <v>5182</v>
      </c>
      <c r="E124" s="770" t="s">
        <v>5178</v>
      </c>
      <c r="F124" s="768" t="s">
        <v>5191</v>
      </c>
      <c r="G124" s="812" t="s">
        <v>5178</v>
      </c>
      <c r="H124" s="772" t="s">
        <v>689</v>
      </c>
      <c r="I124" s="768" t="s">
        <v>5191</v>
      </c>
      <c r="J124" s="811" t="s">
        <v>689</v>
      </c>
      <c r="K124" s="772" t="s">
        <v>5180</v>
      </c>
      <c r="L124" s="768" t="s">
        <v>5191</v>
      </c>
      <c r="M124" s="813" t="s">
        <v>5180</v>
      </c>
      <c r="N124" s="762"/>
      <c r="O124" s="767" t="s">
        <v>5182</v>
      </c>
      <c r="P124" s="768" t="s">
        <v>5191</v>
      </c>
      <c r="Q124" s="814" t="s">
        <v>5182</v>
      </c>
      <c r="R124" s="770" t="s">
        <v>5178</v>
      </c>
      <c r="S124" s="768" t="s">
        <v>5191</v>
      </c>
      <c r="T124" s="815" t="s">
        <v>5178</v>
      </c>
      <c r="U124" s="772" t="s">
        <v>689</v>
      </c>
      <c r="V124" s="768" t="s">
        <v>5191</v>
      </c>
      <c r="W124" s="814" t="s">
        <v>689</v>
      </c>
      <c r="X124" s="772" t="s">
        <v>5180</v>
      </c>
      <c r="Y124" s="768" t="s">
        <v>5191</v>
      </c>
      <c r="Z124" s="816" t="s">
        <v>5180</v>
      </c>
      <c r="AA124" s="762"/>
      <c r="AB124" s="1170"/>
      <c r="AC124" s="1170"/>
      <c r="AD124" s="1163"/>
      <c r="AE124" s="1163"/>
      <c r="AF124" s="1163"/>
      <c r="AG124" s="1163"/>
      <c r="AH124" s="1163"/>
      <c r="AI124" s="1163"/>
      <c r="AJ124" s="1163"/>
      <c r="AK124" s="1163"/>
      <c r="AL124" s="1163"/>
      <c r="AM124" s="1163"/>
      <c r="AN124" s="1163"/>
      <c r="AO124" s="1163"/>
      <c r="AP124" s="1163"/>
      <c r="AQ124" s="1163"/>
      <c r="AR124" s="1163"/>
      <c r="AS124" s="1163"/>
      <c r="AT124" s="1163"/>
      <c r="AU124" s="1163"/>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3"/>
      <c r="BQ124" s="1163"/>
      <c r="BR124" s="1163"/>
      <c r="BS124" s="1163"/>
      <c r="BT124" s="1163"/>
      <c r="BU124" s="1163"/>
      <c r="BV124" s="1163"/>
      <c r="BW124" s="1163"/>
      <c r="BX124" s="1163"/>
      <c r="BY124" s="1163"/>
      <c r="BZ124" s="1163"/>
      <c r="CA124" s="1163"/>
      <c r="CB124" s="1163"/>
      <c r="CC124" s="1163"/>
      <c r="CD124" s="1163"/>
      <c r="CE124" s="1163"/>
      <c r="CF124" s="1163"/>
      <c r="CG124" s="1163"/>
      <c r="CH124" s="1163"/>
      <c r="CI124" s="1163"/>
      <c r="CJ124" s="1163"/>
      <c r="CK124" s="1163"/>
      <c r="CL124" s="1163"/>
      <c r="CM124" s="1163"/>
    </row>
    <row r="125" spans="1:91" s="55" customFormat="1" ht="44.25">
      <c r="A125" s="762"/>
      <c r="B125" s="767" t="s">
        <v>5281</v>
      </c>
      <c r="C125" s="768" t="s">
        <v>5191</v>
      </c>
      <c r="D125" s="811" t="s">
        <v>5281</v>
      </c>
      <c r="E125" s="770" t="s">
        <v>5189</v>
      </c>
      <c r="F125" s="768" t="s">
        <v>5191</v>
      </c>
      <c r="G125" s="812" t="s">
        <v>5189</v>
      </c>
      <c r="H125" s="772" t="s">
        <v>768</v>
      </c>
      <c r="I125" s="768" t="s">
        <v>5191</v>
      </c>
      <c r="J125" s="811" t="s">
        <v>768</v>
      </c>
      <c r="K125" s="772" t="s">
        <v>2</v>
      </c>
      <c r="L125" s="768" t="s">
        <v>5191</v>
      </c>
      <c r="M125" s="813" t="s">
        <v>2</v>
      </c>
      <c r="N125" s="762"/>
      <c r="O125" s="767" t="s">
        <v>5281</v>
      </c>
      <c r="P125" s="768" t="s">
        <v>5191</v>
      </c>
      <c r="Q125" s="814" t="s">
        <v>5281</v>
      </c>
      <c r="R125" s="770" t="s">
        <v>5189</v>
      </c>
      <c r="S125" s="768" t="s">
        <v>5191</v>
      </c>
      <c r="T125" s="815" t="s">
        <v>5189</v>
      </c>
      <c r="U125" s="772" t="s">
        <v>768</v>
      </c>
      <c r="V125" s="768" t="s">
        <v>5191</v>
      </c>
      <c r="W125" s="814" t="s">
        <v>768</v>
      </c>
      <c r="X125" s="772" t="s">
        <v>2</v>
      </c>
      <c r="Y125" s="768" t="s">
        <v>5191</v>
      </c>
      <c r="Z125" s="816" t="s">
        <v>2</v>
      </c>
      <c r="AA125" s="762"/>
      <c r="AB125" s="1170"/>
      <c r="AC125" s="1170"/>
      <c r="AD125" s="1163"/>
      <c r="AE125" s="1163"/>
      <c r="AF125" s="1163"/>
      <c r="AG125" s="1163"/>
      <c r="AH125" s="1163"/>
      <c r="AI125" s="1163"/>
      <c r="AJ125" s="1163"/>
      <c r="AK125" s="1163"/>
      <c r="AL125" s="1163"/>
      <c r="AM125" s="1163"/>
      <c r="AN125" s="1163"/>
      <c r="AO125" s="1163"/>
      <c r="AP125" s="1163"/>
      <c r="AQ125" s="1163"/>
      <c r="AR125" s="1163"/>
      <c r="AS125" s="1163"/>
      <c r="AT125" s="1163"/>
      <c r="AU125" s="1163"/>
      <c r="AV125" s="1163"/>
      <c r="AW125" s="1163"/>
      <c r="AX125" s="1163"/>
      <c r="AY125" s="1163"/>
      <c r="AZ125" s="1163"/>
      <c r="BA125" s="1163"/>
      <c r="BB125" s="1163"/>
      <c r="BC125" s="1163"/>
      <c r="BD125" s="1163"/>
      <c r="BE125" s="1163"/>
      <c r="BF125" s="1163"/>
      <c r="BG125" s="1163"/>
      <c r="BH125" s="1163"/>
      <c r="BI125" s="1163"/>
      <c r="BJ125" s="1163"/>
      <c r="BK125" s="1163"/>
      <c r="BL125" s="1163"/>
      <c r="BM125" s="1163"/>
      <c r="BN125" s="1163"/>
      <c r="BO125" s="1163"/>
      <c r="BP125" s="1163"/>
      <c r="BQ125" s="1163"/>
      <c r="BR125" s="1163"/>
      <c r="BS125" s="1163"/>
      <c r="BT125" s="1163"/>
      <c r="BU125" s="1163"/>
      <c r="BV125" s="1163"/>
      <c r="BW125" s="1163"/>
      <c r="BX125" s="1163"/>
      <c r="BY125" s="1163"/>
      <c r="BZ125" s="1163"/>
      <c r="CA125" s="1163"/>
      <c r="CB125" s="1163"/>
      <c r="CC125" s="1163"/>
      <c r="CD125" s="1163"/>
      <c r="CE125" s="1163"/>
      <c r="CF125" s="1163"/>
      <c r="CG125" s="1163"/>
      <c r="CH125" s="1163"/>
      <c r="CI125" s="1163"/>
      <c r="CJ125" s="1163"/>
      <c r="CK125" s="1163"/>
      <c r="CL125" s="1163"/>
      <c r="CM125" s="1163"/>
    </row>
    <row r="126" spans="1:91" s="55" customFormat="1" ht="44.25">
      <c r="A126" s="762"/>
      <c r="B126" s="767" t="s">
        <v>5186</v>
      </c>
      <c r="C126" s="768" t="s">
        <v>5191</v>
      </c>
      <c r="D126" s="811" t="s">
        <v>5186</v>
      </c>
      <c r="E126" s="770" t="s">
        <v>5179</v>
      </c>
      <c r="F126" s="768" t="s">
        <v>5191</v>
      </c>
      <c r="G126" s="812" t="s">
        <v>5179</v>
      </c>
      <c r="H126" s="772" t="s">
        <v>1020</v>
      </c>
      <c r="I126" s="768" t="s">
        <v>5191</v>
      </c>
      <c r="J126" s="811" t="s">
        <v>1020</v>
      </c>
      <c r="K126" s="772" t="s">
        <v>5175</v>
      </c>
      <c r="L126" s="768" t="s">
        <v>5191</v>
      </c>
      <c r="M126" s="813" t="s">
        <v>5175</v>
      </c>
      <c r="N126" s="762"/>
      <c r="O126" s="767" t="s">
        <v>5186</v>
      </c>
      <c r="P126" s="768" t="s">
        <v>5191</v>
      </c>
      <c r="Q126" s="814" t="s">
        <v>5186</v>
      </c>
      <c r="R126" s="770" t="s">
        <v>5179</v>
      </c>
      <c r="S126" s="768" t="s">
        <v>5191</v>
      </c>
      <c r="T126" s="815" t="s">
        <v>5179</v>
      </c>
      <c r="U126" s="772" t="s">
        <v>1020</v>
      </c>
      <c r="V126" s="768" t="s">
        <v>5191</v>
      </c>
      <c r="W126" s="814" t="s">
        <v>1020</v>
      </c>
      <c r="X126" s="772" t="s">
        <v>5175</v>
      </c>
      <c r="Y126" s="768" t="s">
        <v>5191</v>
      </c>
      <c r="Z126" s="816" t="s">
        <v>5175</v>
      </c>
      <c r="AA126" s="762"/>
      <c r="AB126" s="1170"/>
      <c r="AC126" s="1170"/>
      <c r="AD126" s="1163"/>
      <c r="AE126" s="1163"/>
      <c r="AF126" s="1163"/>
      <c r="AG126" s="1163"/>
      <c r="AH126" s="1163"/>
      <c r="AI126" s="1163"/>
      <c r="AJ126" s="1163"/>
      <c r="AK126" s="1163"/>
      <c r="AL126" s="1163"/>
      <c r="AM126" s="1163"/>
      <c r="AN126" s="1163"/>
      <c r="AO126" s="1163"/>
      <c r="AP126" s="1163"/>
      <c r="AQ126" s="1163"/>
      <c r="AR126" s="1163"/>
      <c r="AS126" s="1163"/>
      <c r="AT126" s="1163"/>
      <c r="AU126" s="1163"/>
      <c r="AV126" s="1163"/>
      <c r="AW126" s="1163"/>
      <c r="AX126" s="1163"/>
      <c r="AY126" s="1163"/>
      <c r="AZ126" s="1163"/>
      <c r="BA126" s="1163"/>
      <c r="BB126" s="1163"/>
      <c r="BC126" s="1163"/>
      <c r="BD126" s="1163"/>
      <c r="BE126" s="1163"/>
      <c r="BF126" s="1163"/>
      <c r="BG126" s="1163"/>
      <c r="BH126" s="1163"/>
      <c r="BI126" s="1163"/>
      <c r="BJ126" s="1163"/>
      <c r="BK126" s="1163"/>
      <c r="BL126" s="1163"/>
      <c r="BM126" s="1163"/>
      <c r="BN126" s="1163"/>
      <c r="BO126" s="1163"/>
      <c r="BP126" s="1163"/>
      <c r="BQ126" s="1163"/>
      <c r="BR126" s="1163"/>
      <c r="BS126" s="1163"/>
      <c r="BT126" s="1163"/>
      <c r="BU126" s="1163"/>
      <c r="BV126" s="1163"/>
      <c r="BW126" s="1163"/>
      <c r="BX126" s="1163"/>
      <c r="BY126" s="1163"/>
      <c r="BZ126" s="1163"/>
      <c r="CA126" s="1163"/>
      <c r="CB126" s="1163"/>
      <c r="CC126" s="1163"/>
      <c r="CD126" s="1163"/>
      <c r="CE126" s="1163"/>
      <c r="CF126" s="1163"/>
      <c r="CG126" s="1163"/>
      <c r="CH126" s="1163"/>
      <c r="CI126" s="1163"/>
      <c r="CJ126" s="1163"/>
      <c r="CK126" s="1163"/>
      <c r="CL126" s="1163"/>
      <c r="CM126" s="1163"/>
    </row>
    <row r="127" spans="1:91" s="55" customFormat="1" ht="44.25">
      <c r="A127" s="762"/>
      <c r="B127" s="767" t="s">
        <v>5188</v>
      </c>
      <c r="C127" s="768" t="s">
        <v>5191</v>
      </c>
      <c r="D127" s="811" t="s">
        <v>5188</v>
      </c>
      <c r="E127" s="770" t="s">
        <v>5190</v>
      </c>
      <c r="F127" s="768" t="s">
        <v>5191</v>
      </c>
      <c r="G127" s="812" t="s">
        <v>5190</v>
      </c>
      <c r="H127" s="772" t="s">
        <v>5304</v>
      </c>
      <c r="I127" s="768" t="s">
        <v>5191</v>
      </c>
      <c r="J127" s="811" t="s">
        <v>5304</v>
      </c>
      <c r="K127" s="772" t="s">
        <v>723</v>
      </c>
      <c r="L127" s="768" t="s">
        <v>5191</v>
      </c>
      <c r="M127" s="813" t="s">
        <v>723</v>
      </c>
      <c r="N127" s="762"/>
      <c r="O127" s="767" t="s">
        <v>5188</v>
      </c>
      <c r="P127" s="768" t="s">
        <v>5191</v>
      </c>
      <c r="Q127" s="814" t="s">
        <v>5188</v>
      </c>
      <c r="R127" s="770" t="s">
        <v>5190</v>
      </c>
      <c r="S127" s="768" t="s">
        <v>5191</v>
      </c>
      <c r="T127" s="815" t="s">
        <v>5190</v>
      </c>
      <c r="U127" s="772" t="s">
        <v>5304</v>
      </c>
      <c r="V127" s="768" t="s">
        <v>5191</v>
      </c>
      <c r="W127" s="814" t="s">
        <v>5304</v>
      </c>
      <c r="X127" s="772" t="s">
        <v>723</v>
      </c>
      <c r="Y127" s="768" t="s">
        <v>5191</v>
      </c>
      <c r="Z127" s="816" t="s">
        <v>723</v>
      </c>
      <c r="AA127" s="762"/>
      <c r="AB127" s="1170"/>
      <c r="AC127" s="1170"/>
      <c r="AD127" s="1163"/>
      <c r="AE127" s="1163"/>
      <c r="AF127" s="1163"/>
      <c r="AG127" s="1163"/>
      <c r="AH127" s="1163"/>
      <c r="AI127" s="1163"/>
      <c r="AJ127" s="1163"/>
      <c r="AK127" s="1163"/>
      <c r="AL127" s="1163"/>
      <c r="AM127" s="1163"/>
      <c r="AN127" s="1163"/>
      <c r="AO127" s="1163"/>
      <c r="AP127" s="1163"/>
      <c r="AQ127" s="1163"/>
      <c r="AR127" s="1163"/>
      <c r="AS127" s="1163"/>
      <c r="AT127" s="1163"/>
      <c r="AU127" s="1163"/>
      <c r="AV127" s="1163"/>
      <c r="AW127" s="1163"/>
      <c r="AX127" s="1163"/>
      <c r="AY127" s="1163"/>
      <c r="AZ127" s="1163"/>
      <c r="BA127" s="1163"/>
      <c r="BB127" s="1163"/>
      <c r="BC127" s="1163"/>
      <c r="BD127" s="1163"/>
      <c r="BE127" s="1163"/>
      <c r="BF127" s="1163"/>
      <c r="BG127" s="1163"/>
      <c r="BH127" s="1163"/>
      <c r="BI127" s="1163"/>
      <c r="BJ127" s="1163"/>
      <c r="BK127" s="1163"/>
      <c r="BL127" s="1163"/>
      <c r="BM127" s="1163"/>
      <c r="BN127" s="1163"/>
      <c r="BO127" s="1163"/>
      <c r="BP127" s="1163"/>
      <c r="BQ127" s="1163"/>
      <c r="BR127" s="1163"/>
      <c r="BS127" s="1163"/>
      <c r="BT127" s="1163"/>
      <c r="BU127" s="1163"/>
      <c r="BV127" s="1163"/>
      <c r="BW127" s="1163"/>
      <c r="BX127" s="1163"/>
      <c r="BY127" s="1163"/>
      <c r="BZ127" s="1163"/>
      <c r="CA127" s="1163"/>
      <c r="CB127" s="1163"/>
      <c r="CC127" s="1163"/>
      <c r="CD127" s="1163"/>
      <c r="CE127" s="1163"/>
      <c r="CF127" s="1163"/>
      <c r="CG127" s="1163"/>
      <c r="CH127" s="1163"/>
      <c r="CI127" s="1163"/>
      <c r="CJ127" s="1163"/>
      <c r="CK127" s="1163"/>
      <c r="CL127" s="1163"/>
      <c r="CM127" s="1163"/>
    </row>
    <row r="128" spans="1:91" s="55" customFormat="1" ht="44.25">
      <c r="A128" s="762"/>
      <c r="B128" s="767" t="s">
        <v>5280</v>
      </c>
      <c r="C128" s="768" t="s">
        <v>5191</v>
      </c>
      <c r="D128" s="811" t="s">
        <v>5280</v>
      </c>
      <c r="E128" s="770" t="s">
        <v>5177</v>
      </c>
      <c r="F128" s="768" t="s">
        <v>5191</v>
      </c>
      <c r="G128" s="812" t="s">
        <v>5177</v>
      </c>
      <c r="H128" s="772" t="s">
        <v>5185</v>
      </c>
      <c r="I128" s="768" t="s">
        <v>5191</v>
      </c>
      <c r="J128" s="811" t="s">
        <v>5185</v>
      </c>
      <c r="K128" s="772" t="s">
        <v>5253</v>
      </c>
      <c r="L128" s="768" t="s">
        <v>5191</v>
      </c>
      <c r="M128" s="813" t="s">
        <v>5253</v>
      </c>
      <c r="N128" s="762"/>
      <c r="O128" s="767" t="s">
        <v>5280</v>
      </c>
      <c r="P128" s="768" t="s">
        <v>5191</v>
      </c>
      <c r="Q128" s="814" t="s">
        <v>5280</v>
      </c>
      <c r="R128" s="770" t="s">
        <v>5177</v>
      </c>
      <c r="S128" s="768" t="s">
        <v>5191</v>
      </c>
      <c r="T128" s="815" t="s">
        <v>5177</v>
      </c>
      <c r="U128" s="772" t="s">
        <v>5185</v>
      </c>
      <c r="V128" s="768" t="s">
        <v>5191</v>
      </c>
      <c r="W128" s="814" t="s">
        <v>5185</v>
      </c>
      <c r="X128" s="772" t="s">
        <v>5253</v>
      </c>
      <c r="Y128" s="768" t="s">
        <v>5191</v>
      </c>
      <c r="Z128" s="816" t="s">
        <v>5253</v>
      </c>
      <c r="AA128" s="762"/>
      <c r="AB128" s="1170"/>
      <c r="AC128" s="1170"/>
      <c r="AD128" s="1163"/>
      <c r="AE128" s="1163"/>
      <c r="AF128" s="1163"/>
      <c r="AG128" s="1163"/>
      <c r="AH128" s="1163"/>
      <c r="AI128" s="1163"/>
      <c r="AJ128" s="1163"/>
      <c r="AK128" s="1163"/>
      <c r="AL128" s="1163"/>
      <c r="AM128" s="1163"/>
      <c r="AN128" s="1163"/>
      <c r="AO128" s="1163"/>
      <c r="AP128" s="1163"/>
      <c r="AQ128" s="1163"/>
      <c r="AR128" s="1163"/>
      <c r="AS128" s="1163"/>
      <c r="AT128" s="1163"/>
      <c r="AU128" s="1163"/>
      <c r="AV128" s="1163"/>
      <c r="AW128" s="1163"/>
      <c r="AX128" s="1163"/>
      <c r="AY128" s="1163"/>
      <c r="AZ128" s="1163"/>
      <c r="BA128" s="1163"/>
      <c r="BB128" s="1163"/>
      <c r="BC128" s="1163"/>
      <c r="BD128" s="1163"/>
      <c r="BE128" s="1163"/>
      <c r="BF128" s="1163"/>
      <c r="BG128" s="1163"/>
      <c r="BH128" s="1163"/>
      <c r="BI128" s="1163"/>
      <c r="BJ128" s="1163"/>
      <c r="BK128" s="1163"/>
      <c r="BL128" s="1163"/>
      <c r="BM128" s="1163"/>
      <c r="BN128" s="1163"/>
      <c r="BO128" s="1163"/>
      <c r="BP128" s="1163"/>
      <c r="BQ128" s="1163"/>
      <c r="BR128" s="1163"/>
      <c r="BS128" s="1163"/>
      <c r="BT128" s="1163"/>
      <c r="BU128" s="1163"/>
      <c r="BV128" s="1163"/>
      <c r="BW128" s="1163"/>
      <c r="BX128" s="1163"/>
      <c r="BY128" s="1163"/>
      <c r="BZ128" s="1163"/>
      <c r="CA128" s="1163"/>
      <c r="CB128" s="1163"/>
      <c r="CC128" s="1163"/>
      <c r="CD128" s="1163"/>
      <c r="CE128" s="1163"/>
      <c r="CF128" s="1163"/>
      <c r="CG128" s="1163"/>
      <c r="CH128" s="1163"/>
      <c r="CI128" s="1163"/>
      <c r="CJ128" s="1163"/>
      <c r="CK128" s="1163"/>
      <c r="CL128" s="1163"/>
      <c r="CM128" s="1163"/>
    </row>
    <row r="129" spans="1:91" s="55" customFormat="1" ht="44.25">
      <c r="A129" s="762"/>
      <c r="B129" s="767" t="s">
        <v>5279</v>
      </c>
      <c r="C129" s="768" t="s">
        <v>5191</v>
      </c>
      <c r="D129" s="811" t="s">
        <v>5279</v>
      </c>
      <c r="E129" s="770" t="s">
        <v>5192</v>
      </c>
      <c r="F129" s="768" t="s">
        <v>5191</v>
      </c>
      <c r="G129" s="812" t="s">
        <v>5192</v>
      </c>
      <c r="H129" s="772" t="s">
        <v>819</v>
      </c>
      <c r="I129" s="768" t="s">
        <v>5191</v>
      </c>
      <c r="J129" s="811" t="s">
        <v>819</v>
      </c>
      <c r="K129" s="772" t="s">
        <v>5305</v>
      </c>
      <c r="L129" s="768" t="s">
        <v>5191</v>
      </c>
      <c r="M129" s="813" t="s">
        <v>5305</v>
      </c>
      <c r="N129" s="762"/>
      <c r="O129" s="767" t="s">
        <v>5279</v>
      </c>
      <c r="P129" s="768" t="s">
        <v>5191</v>
      </c>
      <c r="Q129" s="814" t="s">
        <v>5279</v>
      </c>
      <c r="R129" s="770" t="s">
        <v>5192</v>
      </c>
      <c r="S129" s="768" t="s">
        <v>5191</v>
      </c>
      <c r="T129" s="815" t="s">
        <v>5192</v>
      </c>
      <c r="U129" s="772" t="s">
        <v>819</v>
      </c>
      <c r="V129" s="768" t="s">
        <v>5191</v>
      </c>
      <c r="W129" s="814" t="s">
        <v>819</v>
      </c>
      <c r="X129" s="772" t="s">
        <v>5305</v>
      </c>
      <c r="Y129" s="768" t="s">
        <v>5191</v>
      </c>
      <c r="Z129" s="816" t="s">
        <v>5305</v>
      </c>
      <c r="AA129" s="762"/>
      <c r="AB129" s="1170"/>
      <c r="AC129" s="1170"/>
      <c r="AD129" s="1163"/>
      <c r="AE129" s="1163"/>
      <c r="AF129" s="1163"/>
      <c r="AG129" s="1163"/>
      <c r="AH129" s="1163"/>
      <c r="AI129" s="1163"/>
      <c r="AJ129" s="1163"/>
      <c r="AK129" s="1163"/>
      <c r="AL129" s="1163"/>
      <c r="AM129" s="1163"/>
      <c r="AN129" s="1163"/>
      <c r="AO129" s="1163"/>
      <c r="AP129" s="1163"/>
      <c r="AQ129" s="1163"/>
      <c r="AR129" s="1163"/>
      <c r="AS129" s="1163"/>
      <c r="AT129" s="1163"/>
      <c r="AU129" s="1163"/>
      <c r="AV129" s="1163"/>
      <c r="AW129" s="1163"/>
      <c r="AX129" s="1163"/>
      <c r="AY129" s="1163"/>
      <c r="AZ129" s="1163"/>
      <c r="BA129" s="1163"/>
      <c r="BB129" s="1163"/>
      <c r="BC129" s="1163"/>
      <c r="BD129" s="1163"/>
      <c r="BE129" s="1163"/>
      <c r="BF129" s="1163"/>
      <c r="BG129" s="1163"/>
      <c r="BH129" s="1163"/>
      <c r="BI129" s="1163"/>
      <c r="BJ129" s="1163"/>
      <c r="BK129" s="1163"/>
      <c r="BL129" s="1163"/>
      <c r="BM129" s="1163"/>
      <c r="BN129" s="1163"/>
      <c r="BO129" s="1163"/>
      <c r="BP129" s="1163"/>
      <c r="BQ129" s="1163"/>
      <c r="BR129" s="1163"/>
      <c r="BS129" s="1163"/>
      <c r="BT129" s="1163"/>
      <c r="BU129" s="1163"/>
      <c r="BV129" s="1163"/>
      <c r="BW129" s="1163"/>
      <c r="BX129" s="1163"/>
      <c r="BY129" s="1163"/>
      <c r="BZ129" s="1163"/>
      <c r="CA129" s="1163"/>
      <c r="CB129" s="1163"/>
      <c r="CC129" s="1163"/>
      <c r="CD129" s="1163"/>
      <c r="CE129" s="1163"/>
      <c r="CF129" s="1163"/>
      <c r="CG129" s="1163"/>
      <c r="CH129" s="1163"/>
      <c r="CI129" s="1163"/>
      <c r="CJ129" s="1163"/>
      <c r="CK129" s="1163"/>
      <c r="CL129" s="1163"/>
      <c r="CM129" s="1163"/>
    </row>
    <row r="130" spans="1:91" s="55" customFormat="1" ht="44.25">
      <c r="A130" s="762"/>
      <c r="B130" s="767"/>
      <c r="C130" s="768" t="s">
        <v>5191</v>
      </c>
      <c r="D130" s="811"/>
      <c r="E130" s="770" t="s">
        <v>5181</v>
      </c>
      <c r="F130" s="768" t="s">
        <v>5191</v>
      </c>
      <c r="G130" s="812" t="s">
        <v>5181</v>
      </c>
      <c r="H130" s="772" t="s">
        <v>5184</v>
      </c>
      <c r="I130" s="768" t="s">
        <v>5191</v>
      </c>
      <c r="J130" s="811" t="s">
        <v>5184</v>
      </c>
      <c r="K130" s="772"/>
      <c r="L130" s="768" t="s">
        <v>5191</v>
      </c>
      <c r="M130" s="813"/>
      <c r="N130" s="762"/>
      <c r="O130" s="767"/>
      <c r="P130" s="768" t="s">
        <v>5191</v>
      </c>
      <c r="Q130" s="814"/>
      <c r="R130" s="770" t="s">
        <v>5181</v>
      </c>
      <c r="S130" s="768" t="s">
        <v>5191</v>
      </c>
      <c r="T130" s="815" t="s">
        <v>5181</v>
      </c>
      <c r="U130" s="772" t="s">
        <v>5184</v>
      </c>
      <c r="V130" s="768" t="s">
        <v>5191</v>
      </c>
      <c r="W130" s="814" t="s">
        <v>5184</v>
      </c>
      <c r="X130" s="772"/>
      <c r="Y130" s="768" t="s">
        <v>5191</v>
      </c>
      <c r="Z130" s="816"/>
      <c r="AA130" s="762"/>
      <c r="AB130" s="1170"/>
      <c r="AC130" s="1170"/>
      <c r="AD130" s="1163"/>
      <c r="AE130" s="1163"/>
      <c r="AF130" s="1163"/>
      <c r="AG130" s="1163"/>
      <c r="AH130" s="1163"/>
      <c r="AI130" s="1163"/>
      <c r="AJ130" s="1163"/>
      <c r="AK130" s="1163"/>
      <c r="AL130" s="1163"/>
      <c r="AM130" s="1163"/>
      <c r="AN130" s="1163"/>
      <c r="AO130" s="1163"/>
      <c r="AP130" s="1163"/>
      <c r="AQ130" s="1163"/>
      <c r="AR130" s="1163"/>
      <c r="AS130" s="1163"/>
      <c r="AT130" s="1163"/>
      <c r="AU130" s="1163"/>
      <c r="AV130" s="1163"/>
      <c r="AW130" s="1163"/>
      <c r="AX130" s="1163"/>
      <c r="AY130" s="1163"/>
      <c r="AZ130" s="1163"/>
      <c r="BA130" s="1163"/>
      <c r="BB130" s="1163"/>
      <c r="BC130" s="1163"/>
      <c r="BD130" s="1163"/>
      <c r="BE130" s="1163"/>
      <c r="BF130" s="1163"/>
      <c r="BG130" s="1163"/>
      <c r="BH130" s="1163"/>
      <c r="BI130" s="1163"/>
      <c r="BJ130" s="1163"/>
      <c r="BK130" s="1163"/>
      <c r="BL130" s="1163"/>
      <c r="BM130" s="1163"/>
      <c r="BN130" s="1163"/>
      <c r="BO130" s="1163"/>
      <c r="BP130" s="1163"/>
      <c r="BQ130" s="1163"/>
      <c r="BR130" s="1163"/>
      <c r="BS130" s="1163"/>
      <c r="BT130" s="1163"/>
      <c r="BU130" s="1163"/>
      <c r="BV130" s="1163"/>
      <c r="BW130" s="1163"/>
      <c r="BX130" s="1163"/>
      <c r="BY130" s="1163"/>
      <c r="BZ130" s="1163"/>
      <c r="CA130" s="1163"/>
      <c r="CB130" s="1163"/>
      <c r="CC130" s="1163"/>
      <c r="CD130" s="1163"/>
      <c r="CE130" s="1163"/>
      <c r="CF130" s="1163"/>
      <c r="CG130" s="1163"/>
      <c r="CH130" s="1163"/>
      <c r="CI130" s="1163"/>
      <c r="CJ130" s="1163"/>
      <c r="CK130" s="1163"/>
      <c r="CL130" s="1163"/>
      <c r="CM130" s="1163"/>
    </row>
    <row r="131" spans="1:91" s="55" customFormat="1" ht="15">
      <c r="A131" s="15"/>
      <c r="B131" s="1088"/>
      <c r="C131" s="817"/>
      <c r="D131" s="817"/>
      <c r="E131" s="817"/>
      <c r="F131" s="817"/>
      <c r="G131" s="817"/>
      <c r="H131" s="817"/>
      <c r="I131" s="817"/>
      <c r="J131" s="817"/>
      <c r="K131" s="817"/>
      <c r="L131" s="817"/>
      <c r="M131" s="1089"/>
      <c r="N131" s="818"/>
      <c r="O131" s="1088"/>
      <c r="P131" s="817"/>
      <c r="Q131" s="817"/>
      <c r="R131" s="817"/>
      <c r="S131" s="817"/>
      <c r="T131" s="817"/>
      <c r="U131" s="817"/>
      <c r="V131" s="817"/>
      <c r="W131" s="817"/>
      <c r="X131" s="817"/>
      <c r="Y131" s="817"/>
      <c r="Z131" s="1090"/>
      <c r="AA131" s="801"/>
      <c r="AB131" s="19"/>
      <c r="AC131" s="19"/>
      <c r="AD131" s="1163"/>
      <c r="AE131" s="1163"/>
      <c r="AF131" s="1163"/>
      <c r="AG131" s="1163"/>
      <c r="AH131" s="1163"/>
      <c r="AI131" s="1163"/>
      <c r="AJ131" s="1163"/>
      <c r="AK131" s="1163"/>
      <c r="AL131" s="1163"/>
      <c r="AM131" s="1163"/>
      <c r="AN131" s="1163"/>
      <c r="AO131" s="1163"/>
      <c r="AP131" s="1163"/>
      <c r="AQ131" s="1163"/>
      <c r="AR131" s="1163"/>
      <c r="AS131" s="1163"/>
      <c r="AT131" s="1163"/>
      <c r="AU131" s="1163"/>
      <c r="AV131" s="1163"/>
      <c r="AW131" s="1163"/>
      <c r="AX131" s="1163"/>
      <c r="AY131" s="1163"/>
      <c r="AZ131" s="1163"/>
      <c r="BA131" s="1163"/>
      <c r="BB131" s="1163"/>
      <c r="BC131" s="1163"/>
      <c r="BD131" s="1163"/>
      <c r="BE131" s="1163"/>
      <c r="BF131" s="1163"/>
      <c r="BG131" s="1163"/>
      <c r="BH131" s="1163"/>
      <c r="BI131" s="1163"/>
      <c r="BJ131" s="1163"/>
      <c r="BK131" s="1163"/>
      <c r="BL131" s="1163"/>
      <c r="BM131" s="1163"/>
      <c r="BN131" s="1163"/>
      <c r="BO131" s="1163"/>
      <c r="BP131" s="1163"/>
      <c r="BQ131" s="1163"/>
      <c r="BR131" s="1163"/>
      <c r="BS131" s="1163"/>
      <c r="BT131" s="1163"/>
      <c r="BU131" s="1163"/>
      <c r="BV131" s="1163"/>
      <c r="BW131" s="1163"/>
      <c r="BX131" s="1163"/>
      <c r="BY131" s="1163"/>
      <c r="BZ131" s="1163"/>
      <c r="CA131" s="1163"/>
      <c r="CB131" s="1163"/>
      <c r="CC131" s="1163"/>
      <c r="CD131" s="1163"/>
      <c r="CE131" s="1163"/>
      <c r="CF131" s="1163"/>
      <c r="CG131" s="1163"/>
      <c r="CH131" s="1163"/>
      <c r="CI131" s="1163"/>
      <c r="CJ131" s="1163"/>
      <c r="CK131" s="1163"/>
      <c r="CL131" s="1163"/>
      <c r="CM131" s="1163"/>
    </row>
    <row r="132" spans="1:91">
      <c r="AB132" s="19"/>
      <c r="AC132" s="19"/>
      <c r="AD132" s="1163"/>
      <c r="AE132" s="1163"/>
      <c r="AF132" s="1163"/>
      <c r="AG132" s="1163"/>
      <c r="AH132" s="1163"/>
      <c r="AI132" s="1163"/>
      <c r="AJ132" s="1163"/>
      <c r="AK132" s="1163"/>
      <c r="AL132" s="1163"/>
      <c r="AM132" s="1163"/>
      <c r="AN132" s="1163"/>
      <c r="AO132" s="1163"/>
      <c r="AP132" s="1163"/>
      <c r="AQ132" s="1163"/>
      <c r="AR132" s="1163"/>
      <c r="AS132" s="1163"/>
      <c r="AT132" s="1163"/>
      <c r="AU132" s="1163"/>
      <c r="AV132" s="1163"/>
      <c r="AW132" s="1163"/>
      <c r="AX132" s="1163"/>
      <c r="AY132" s="1163"/>
      <c r="AZ132" s="1163"/>
      <c r="BA132" s="1163"/>
      <c r="BB132" s="1163"/>
      <c r="BC132" s="1163"/>
      <c r="BD132" s="1163"/>
      <c r="BE132" s="1163"/>
      <c r="BF132" s="1163"/>
      <c r="BG132" s="1163"/>
      <c r="BH132" s="1163"/>
      <c r="BI132" s="1163"/>
      <c r="BJ132" s="1163"/>
      <c r="BK132" s="1163"/>
      <c r="BL132" s="1163"/>
      <c r="BM132" s="1163"/>
      <c r="BN132" s="1163"/>
      <c r="BO132" s="1163"/>
      <c r="BP132" s="1163"/>
      <c r="BQ132" s="1163"/>
      <c r="BR132" s="1163"/>
      <c r="BS132" s="1163"/>
      <c r="BT132" s="1163"/>
      <c r="BU132" s="1163"/>
      <c r="BV132" s="1163"/>
      <c r="BW132" s="1163"/>
      <c r="BX132" s="1163"/>
      <c r="BY132" s="1163"/>
      <c r="BZ132" s="1163"/>
      <c r="CA132" s="1163"/>
      <c r="CB132" s="1163"/>
      <c r="CC132" s="1163"/>
      <c r="CD132" s="1163"/>
      <c r="CE132" s="1163"/>
      <c r="CF132" s="1163"/>
      <c r="CG132" s="1163"/>
      <c r="CH132" s="1163"/>
      <c r="CI132" s="1163"/>
      <c r="CJ132" s="1163"/>
      <c r="CK132" s="1163"/>
      <c r="CL132" s="1163"/>
      <c r="CM132" s="1163"/>
    </row>
    <row r="133" spans="1:91">
      <c r="AB133" s="19"/>
      <c r="AC133" s="19"/>
      <c r="AD133" s="1163"/>
      <c r="AE133" s="1163"/>
      <c r="AF133" s="1163"/>
      <c r="AG133" s="1163"/>
      <c r="AH133" s="1163"/>
      <c r="AI133" s="1163"/>
      <c r="AJ133" s="1163"/>
      <c r="AK133" s="1163"/>
      <c r="AL133" s="1163"/>
      <c r="AM133" s="1163"/>
      <c r="AN133" s="1163"/>
      <c r="AO133" s="1163"/>
      <c r="AP133" s="1163"/>
      <c r="AQ133" s="1163"/>
      <c r="AR133" s="1163"/>
      <c r="AS133" s="1163"/>
      <c r="AT133" s="1163"/>
      <c r="AU133" s="1163"/>
      <c r="AV133" s="1163"/>
      <c r="AW133" s="1163"/>
      <c r="AX133" s="1163"/>
      <c r="AY133" s="1163"/>
      <c r="AZ133" s="1163"/>
      <c r="BA133" s="1163"/>
      <c r="BB133" s="1163"/>
      <c r="BC133" s="1163"/>
      <c r="BD133" s="1163"/>
      <c r="BE133" s="1163"/>
      <c r="BF133" s="1163"/>
      <c r="BG133" s="1163"/>
      <c r="BH133" s="1163"/>
      <c r="BI133" s="1163"/>
      <c r="BJ133" s="1163"/>
      <c r="BK133" s="1163"/>
      <c r="BL133" s="1163"/>
      <c r="BM133" s="1163"/>
      <c r="BN133" s="1163"/>
      <c r="BO133" s="1163"/>
      <c r="BP133" s="1163"/>
      <c r="BQ133" s="1163"/>
      <c r="BR133" s="1163"/>
      <c r="BS133" s="1163"/>
      <c r="BT133" s="1163"/>
      <c r="BU133" s="1163"/>
      <c r="BV133" s="1163"/>
      <c r="BW133" s="1163"/>
      <c r="BX133" s="1163"/>
      <c r="BY133" s="1163"/>
      <c r="BZ133" s="1163"/>
      <c r="CA133" s="1163"/>
      <c r="CB133" s="1163"/>
      <c r="CC133" s="1163"/>
      <c r="CD133" s="1163"/>
      <c r="CE133" s="1163"/>
      <c r="CF133" s="1163"/>
      <c r="CG133" s="1163"/>
      <c r="CH133" s="1163"/>
      <c r="CI133" s="1163"/>
      <c r="CJ133" s="1163"/>
      <c r="CK133" s="1163"/>
      <c r="CL133" s="1163"/>
      <c r="CM133" s="1163"/>
    </row>
    <row r="134" spans="1:91" s="55" customFormat="1" ht="30">
      <c r="A134" s="15"/>
      <c r="B134" s="1065" t="s">
        <v>5315</v>
      </c>
      <c r="C134" s="745"/>
      <c r="D134" s="746" t="s">
        <v>5316</v>
      </c>
      <c r="E134" s="750" t="s">
        <v>5331</v>
      </c>
      <c r="F134" s="751"/>
      <c r="G134" s="751"/>
      <c r="H134" s="751"/>
      <c r="I134" s="751"/>
      <c r="J134" s="751"/>
      <c r="K134" s="751"/>
      <c r="L134" s="751"/>
      <c r="M134" s="752"/>
      <c r="N134" s="15"/>
      <c r="O134" s="1065" t="s">
        <v>5315</v>
      </c>
      <c r="P134" s="745"/>
      <c r="Q134" s="746" t="s">
        <v>5316</v>
      </c>
      <c r="R134" s="819" t="s">
        <v>5332</v>
      </c>
      <c r="S134" s="820"/>
      <c r="T134" s="820"/>
      <c r="U134" s="820"/>
      <c r="V134" s="820"/>
      <c r="W134" s="820"/>
      <c r="X134" s="820"/>
      <c r="Y134" s="820"/>
      <c r="Z134" s="821"/>
      <c r="AA134" s="15"/>
      <c r="AB134" s="19"/>
      <c r="AC134" s="19"/>
      <c r="AD134" s="1163"/>
      <c r="AE134" s="1163"/>
      <c r="AF134" s="1163"/>
      <c r="AG134" s="1163"/>
      <c r="AH134" s="1163"/>
      <c r="AI134" s="1163"/>
      <c r="AJ134" s="1163"/>
      <c r="AK134" s="1163"/>
      <c r="AL134" s="1163"/>
      <c r="AM134" s="1163"/>
      <c r="AN134" s="1163"/>
      <c r="AO134" s="1163"/>
      <c r="AP134" s="1163"/>
      <c r="AQ134" s="1163"/>
      <c r="AR134" s="1163"/>
      <c r="AS134" s="1163"/>
      <c r="AT134" s="1163"/>
      <c r="AU134" s="1163"/>
      <c r="AV134" s="1163"/>
      <c r="AW134" s="1163"/>
      <c r="AX134" s="1163"/>
      <c r="AY134" s="1163"/>
      <c r="AZ134" s="1163"/>
      <c r="BA134" s="1163"/>
      <c r="BB134" s="1163"/>
      <c r="BC134" s="1163"/>
      <c r="BD134" s="1163"/>
      <c r="BE134" s="1163"/>
      <c r="BF134" s="1163"/>
      <c r="BG134" s="1163"/>
      <c r="BH134" s="1163"/>
      <c r="BI134" s="1163"/>
      <c r="BJ134" s="1163"/>
      <c r="BK134" s="1163"/>
      <c r="BL134" s="1163"/>
      <c r="BM134" s="1163"/>
      <c r="BN134" s="1163"/>
      <c r="BO134" s="1163"/>
      <c r="BP134" s="1163"/>
      <c r="BQ134" s="1163"/>
      <c r="BR134" s="1163"/>
      <c r="BS134" s="1163"/>
      <c r="BT134" s="1163"/>
      <c r="BU134" s="1163"/>
      <c r="BV134" s="1163"/>
      <c r="BW134" s="1163"/>
      <c r="BX134" s="1163"/>
      <c r="BY134" s="1163"/>
      <c r="BZ134" s="1163"/>
      <c r="CA134" s="1163"/>
      <c r="CB134" s="1163"/>
      <c r="CC134" s="1163"/>
      <c r="CD134" s="1163"/>
      <c r="CE134" s="1163"/>
      <c r="CF134" s="1163"/>
      <c r="CG134" s="1163"/>
      <c r="CH134" s="1163"/>
      <c r="CI134" s="1163"/>
      <c r="CJ134" s="1163"/>
      <c r="CK134" s="1163"/>
      <c r="CL134" s="1163"/>
      <c r="CM134" s="1163"/>
    </row>
    <row r="135" spans="1:91" s="55" customFormat="1" ht="30">
      <c r="A135" s="15"/>
      <c r="B135" s="753" t="s">
        <v>5320</v>
      </c>
      <c r="C135" s="754" t="s">
        <v>5191</v>
      </c>
      <c r="D135" s="822" t="str">
        <f>B135</f>
        <v>Aa</v>
      </c>
      <c r="E135" s="789" t="s">
        <v>5319</v>
      </c>
      <c r="F135" s="789"/>
      <c r="G135" s="790"/>
      <c r="H135" s="790"/>
      <c r="I135" s="790"/>
      <c r="J135" s="790"/>
      <c r="K135" s="790"/>
      <c r="L135" s="790"/>
      <c r="M135" s="791"/>
      <c r="N135" s="15"/>
      <c r="O135" s="753" t="s">
        <v>5320</v>
      </c>
      <c r="P135" s="754" t="s">
        <v>5191</v>
      </c>
      <c r="Q135" s="823" t="str">
        <f>O135</f>
        <v>Aa</v>
      </c>
      <c r="R135" s="789" t="s">
        <v>5319</v>
      </c>
      <c r="S135" s="789"/>
      <c r="T135" s="790"/>
      <c r="U135" s="790"/>
      <c r="V135" s="790"/>
      <c r="W135" s="790"/>
      <c r="X135" s="790"/>
      <c r="Y135" s="790"/>
      <c r="Z135" s="791"/>
      <c r="AA135" s="15"/>
      <c r="AB135" s="19"/>
      <c r="AC135" s="19"/>
      <c r="AD135" s="1163"/>
      <c r="AE135" s="1163"/>
      <c r="AF135" s="1163"/>
      <c r="AG135" s="1163"/>
      <c r="AH135" s="1163"/>
      <c r="AI135" s="1163"/>
      <c r="AJ135" s="1163"/>
      <c r="AK135" s="1163"/>
      <c r="AL135" s="1163"/>
      <c r="AM135" s="1163"/>
      <c r="AN135" s="1163"/>
      <c r="AO135" s="1163"/>
      <c r="AP135" s="1163"/>
      <c r="AQ135" s="1163"/>
      <c r="AR135" s="1163"/>
      <c r="AS135" s="1163"/>
      <c r="AT135" s="1163"/>
      <c r="AU135" s="1163"/>
      <c r="AV135" s="1163"/>
      <c r="AW135" s="1163"/>
      <c r="AX135" s="1163"/>
      <c r="AY135" s="1163"/>
      <c r="AZ135" s="1163"/>
      <c r="BA135" s="1163"/>
      <c r="BB135" s="1163"/>
      <c r="BC135" s="1163"/>
      <c r="BD135" s="1163"/>
      <c r="BE135" s="1163"/>
      <c r="BF135" s="1163"/>
      <c r="BG135" s="1163"/>
      <c r="BH135" s="1163"/>
      <c r="BI135" s="1163"/>
      <c r="BJ135" s="1163"/>
      <c r="BK135" s="1163"/>
      <c r="BL135" s="1163"/>
      <c r="BM135" s="1163"/>
      <c r="BN135" s="1163"/>
      <c r="BO135" s="1163"/>
      <c r="BP135" s="1163"/>
      <c r="BQ135" s="1163"/>
      <c r="BR135" s="1163"/>
      <c r="BS135" s="1163"/>
      <c r="BT135" s="1163"/>
      <c r="BU135" s="1163"/>
      <c r="BV135" s="1163"/>
      <c r="BW135" s="1163"/>
      <c r="BX135" s="1163"/>
      <c r="BY135" s="1163"/>
      <c r="BZ135" s="1163"/>
      <c r="CA135" s="1163"/>
      <c r="CB135" s="1163"/>
      <c r="CC135" s="1163"/>
      <c r="CD135" s="1163"/>
      <c r="CE135" s="1163"/>
      <c r="CF135" s="1163"/>
      <c r="CG135" s="1163"/>
      <c r="CH135" s="1163"/>
      <c r="CI135" s="1163"/>
      <c r="CJ135" s="1163"/>
      <c r="CK135" s="1163"/>
      <c r="CL135" s="1163"/>
      <c r="CM135" s="1163"/>
    </row>
    <row r="136" spans="1:91" s="55" customFormat="1">
      <c r="A136" s="15"/>
      <c r="B136" s="763"/>
      <c r="C136" s="15"/>
      <c r="D136" s="15"/>
      <c r="E136" s="15"/>
      <c r="F136" s="15"/>
      <c r="G136" s="15"/>
      <c r="H136" s="15"/>
      <c r="I136" s="15"/>
      <c r="J136" s="15"/>
      <c r="K136" s="15"/>
      <c r="L136" s="15"/>
      <c r="M136" s="764"/>
      <c r="N136" s="15"/>
      <c r="O136" s="763"/>
      <c r="P136" s="15"/>
      <c r="Q136" s="15"/>
      <c r="R136" s="15"/>
      <c r="S136" s="15"/>
      <c r="T136" s="15"/>
      <c r="U136" s="15"/>
      <c r="V136" s="15"/>
      <c r="W136" s="15"/>
      <c r="X136" s="15"/>
      <c r="Y136" s="15"/>
      <c r="Z136" s="764"/>
      <c r="AA136" s="15"/>
      <c r="AB136" s="19"/>
      <c r="AC136" s="19"/>
      <c r="AD136" s="1163"/>
      <c r="AE136" s="1163"/>
      <c r="AF136" s="1163"/>
      <c r="AG136" s="1163"/>
      <c r="AH136" s="1163"/>
      <c r="AI136" s="1163"/>
      <c r="AJ136" s="1163"/>
      <c r="AK136" s="1163"/>
      <c r="AL136" s="1163"/>
      <c r="AM136" s="1163"/>
      <c r="AN136" s="1163"/>
      <c r="AO136" s="1163"/>
      <c r="AP136" s="1163"/>
      <c r="AQ136" s="1163"/>
      <c r="AR136" s="1163"/>
      <c r="AS136" s="1163"/>
      <c r="AT136" s="1163"/>
      <c r="AU136" s="1163"/>
      <c r="AV136" s="1163"/>
      <c r="AW136" s="1163"/>
      <c r="AX136" s="1163"/>
      <c r="AY136" s="1163"/>
      <c r="AZ136" s="1163"/>
      <c r="BA136" s="1163"/>
      <c r="BB136" s="1163"/>
      <c r="BC136" s="1163"/>
      <c r="BD136" s="1163"/>
      <c r="BE136" s="1163"/>
      <c r="BF136" s="1163"/>
      <c r="BG136" s="1163"/>
      <c r="BH136" s="1163"/>
      <c r="BI136" s="1163"/>
      <c r="BJ136" s="1163"/>
      <c r="BK136" s="1163"/>
      <c r="BL136" s="1163"/>
      <c r="BM136" s="1163"/>
      <c r="BN136" s="1163"/>
      <c r="BO136" s="1163"/>
      <c r="BP136" s="1163"/>
      <c r="BQ136" s="1163"/>
      <c r="BR136" s="1163"/>
      <c r="BS136" s="1163"/>
      <c r="BT136" s="1163"/>
      <c r="BU136" s="1163"/>
      <c r="BV136" s="1163"/>
      <c r="BW136" s="1163"/>
      <c r="BX136" s="1163"/>
      <c r="BY136" s="1163"/>
      <c r="BZ136" s="1163"/>
      <c r="CA136" s="1163"/>
      <c r="CB136" s="1163"/>
      <c r="CC136" s="1163"/>
      <c r="CD136" s="1163"/>
      <c r="CE136" s="1163"/>
      <c r="CF136" s="1163"/>
      <c r="CG136" s="1163"/>
      <c r="CH136" s="1163"/>
      <c r="CI136" s="1163"/>
      <c r="CJ136" s="1163"/>
      <c r="CK136" s="1163"/>
      <c r="CL136" s="1163"/>
      <c r="CM136" s="1163"/>
    </row>
    <row r="137" spans="1:91" s="55" customFormat="1">
      <c r="A137" s="15"/>
      <c r="B137" s="765" t="s">
        <v>5321</v>
      </c>
      <c r="C137" s="1732" t="s">
        <v>5322</v>
      </c>
      <c r="D137" s="1733"/>
      <c r="E137" s="766" t="s">
        <v>5323</v>
      </c>
      <c r="F137" s="1732" t="s">
        <v>5322</v>
      </c>
      <c r="G137" s="1733"/>
      <c r="H137" s="766" t="s">
        <v>5324</v>
      </c>
      <c r="I137" s="1732" t="s">
        <v>5322</v>
      </c>
      <c r="J137" s="1733"/>
      <c r="K137" s="766" t="s">
        <v>5325</v>
      </c>
      <c r="L137" s="1732" t="s">
        <v>5322</v>
      </c>
      <c r="M137" s="1738"/>
      <c r="N137" s="15"/>
      <c r="O137" s="765" t="s">
        <v>5321</v>
      </c>
      <c r="P137" s="1762" t="s">
        <v>5322</v>
      </c>
      <c r="Q137" s="1764"/>
      <c r="R137" s="766" t="s">
        <v>5323</v>
      </c>
      <c r="S137" s="1762" t="s">
        <v>5322</v>
      </c>
      <c r="T137" s="1764"/>
      <c r="U137" s="766" t="s">
        <v>5324</v>
      </c>
      <c r="V137" s="1762" t="s">
        <v>5322</v>
      </c>
      <c r="W137" s="1764"/>
      <c r="X137" s="766" t="s">
        <v>5325</v>
      </c>
      <c r="Y137" s="1762" t="s">
        <v>5322</v>
      </c>
      <c r="Z137" s="1763"/>
      <c r="AA137" s="15"/>
      <c r="AB137" s="19"/>
      <c r="AC137" s="19"/>
      <c r="AD137" s="1163"/>
      <c r="AE137" s="1163"/>
      <c r="AF137" s="1163"/>
      <c r="AG137" s="1163"/>
      <c r="AH137" s="1163"/>
      <c r="AI137" s="1163"/>
      <c r="AJ137" s="1163"/>
      <c r="AK137" s="1163"/>
      <c r="AL137" s="1163"/>
      <c r="AM137" s="1163"/>
      <c r="AN137" s="1163"/>
      <c r="AO137" s="1163"/>
      <c r="AP137" s="1163"/>
      <c r="AQ137" s="1163"/>
      <c r="AR137" s="1163"/>
      <c r="AS137" s="1163"/>
      <c r="AT137" s="1163"/>
      <c r="AU137" s="1163"/>
      <c r="AV137" s="1163"/>
      <c r="AW137" s="1163"/>
      <c r="AX137" s="1163"/>
      <c r="AY137" s="1163"/>
      <c r="AZ137" s="1163"/>
      <c r="BA137" s="1163"/>
      <c r="BB137" s="1163"/>
      <c r="BC137" s="1163"/>
      <c r="BD137" s="1163"/>
      <c r="BE137" s="1163"/>
      <c r="BF137" s="1163"/>
      <c r="BG137" s="1163"/>
      <c r="BH137" s="1163"/>
      <c r="BI137" s="1163"/>
      <c r="BJ137" s="1163"/>
      <c r="BK137" s="1163"/>
      <c r="BL137" s="1163"/>
      <c r="BM137" s="1163"/>
      <c r="BN137" s="1163"/>
      <c r="BO137" s="1163"/>
      <c r="BP137" s="1163"/>
      <c r="BQ137" s="1163"/>
      <c r="BR137" s="1163"/>
      <c r="BS137" s="1163"/>
      <c r="BT137" s="1163"/>
      <c r="BU137" s="1163"/>
      <c r="BV137" s="1163"/>
      <c r="BW137" s="1163"/>
      <c r="BX137" s="1163"/>
      <c r="BY137" s="1163"/>
      <c r="BZ137" s="1163"/>
      <c r="CA137" s="1163"/>
      <c r="CB137" s="1163"/>
      <c r="CC137" s="1163"/>
      <c r="CD137" s="1163"/>
      <c r="CE137" s="1163"/>
      <c r="CF137" s="1163"/>
      <c r="CG137" s="1163"/>
      <c r="CH137" s="1163"/>
      <c r="CI137" s="1163"/>
      <c r="CJ137" s="1163"/>
      <c r="CK137" s="1163"/>
      <c r="CL137" s="1163"/>
      <c r="CM137" s="1163"/>
    </row>
    <row r="138" spans="1:91" s="55" customFormat="1" ht="45">
      <c r="A138" s="762"/>
      <c r="B138" s="767" t="s">
        <v>25</v>
      </c>
      <c r="C138" s="768" t="s">
        <v>5191</v>
      </c>
      <c r="D138" s="824" t="s">
        <v>25</v>
      </c>
      <c r="E138" s="770" t="s">
        <v>5156</v>
      </c>
      <c r="F138" s="768" t="s">
        <v>5191</v>
      </c>
      <c r="G138" s="825" t="s">
        <v>5156</v>
      </c>
      <c r="H138" s="772">
        <v>1</v>
      </c>
      <c r="I138" s="768" t="s">
        <v>5191</v>
      </c>
      <c r="J138" s="826">
        <v>1</v>
      </c>
      <c r="K138" s="772">
        <v>27</v>
      </c>
      <c r="L138" s="768" t="s">
        <v>5191</v>
      </c>
      <c r="M138" s="827">
        <v>27</v>
      </c>
      <c r="N138" s="762"/>
      <c r="O138" s="767" t="s">
        <v>25</v>
      </c>
      <c r="P138" s="768" t="s">
        <v>5191</v>
      </c>
      <c r="Q138" s="828" t="s">
        <v>25</v>
      </c>
      <c r="R138" s="770" t="s">
        <v>5156</v>
      </c>
      <c r="S138" s="768" t="s">
        <v>5191</v>
      </c>
      <c r="T138" s="829" t="s">
        <v>5156</v>
      </c>
      <c r="U138" s="772">
        <v>1</v>
      </c>
      <c r="V138" s="768" t="s">
        <v>5191</v>
      </c>
      <c r="W138" s="828">
        <v>1</v>
      </c>
      <c r="X138" s="772">
        <v>27</v>
      </c>
      <c r="Y138" s="768" t="s">
        <v>5191</v>
      </c>
      <c r="Z138" s="830">
        <v>27</v>
      </c>
      <c r="AA138" s="762"/>
      <c r="AB138" s="1170"/>
      <c r="AC138" s="1170"/>
      <c r="AD138" s="1163"/>
      <c r="AE138" s="1163"/>
      <c r="AF138" s="1163"/>
      <c r="AG138" s="1163"/>
      <c r="AH138" s="1163"/>
      <c r="AI138" s="1163"/>
      <c r="AJ138" s="1163"/>
      <c r="AK138" s="1163"/>
      <c r="AL138" s="1163"/>
      <c r="AM138" s="1163"/>
      <c r="AN138" s="1163"/>
      <c r="AO138" s="1163"/>
      <c r="AP138" s="1163"/>
      <c r="AQ138" s="1163"/>
      <c r="AR138" s="1163"/>
      <c r="AS138" s="1163"/>
      <c r="AT138" s="1163"/>
      <c r="AU138" s="1163"/>
      <c r="AV138" s="1163"/>
      <c r="AW138" s="1163"/>
      <c r="AX138" s="1163"/>
      <c r="AY138" s="1163"/>
      <c r="AZ138" s="1163"/>
      <c r="BA138" s="1163"/>
      <c r="BB138" s="1163"/>
      <c r="BC138" s="1163"/>
      <c r="BD138" s="1163"/>
      <c r="BE138" s="1163"/>
      <c r="BF138" s="1163"/>
      <c r="BG138" s="1163"/>
      <c r="BH138" s="1163"/>
      <c r="BI138" s="1163"/>
      <c r="BJ138" s="1163"/>
      <c r="BK138" s="1163"/>
      <c r="BL138" s="1163"/>
      <c r="BM138" s="1163"/>
      <c r="BN138" s="1163"/>
      <c r="BO138" s="1163"/>
      <c r="BP138" s="1163"/>
      <c r="BQ138" s="1163"/>
      <c r="BR138" s="1163"/>
      <c r="BS138" s="1163"/>
      <c r="BT138" s="1163"/>
      <c r="BU138" s="1163"/>
      <c r="BV138" s="1163"/>
      <c r="BW138" s="1163"/>
      <c r="BX138" s="1163"/>
      <c r="BY138" s="1163"/>
      <c r="BZ138" s="1163"/>
      <c r="CA138" s="1163"/>
      <c r="CB138" s="1163"/>
      <c r="CC138" s="1163"/>
      <c r="CD138" s="1163"/>
      <c r="CE138" s="1163"/>
      <c r="CF138" s="1163"/>
      <c r="CG138" s="1163"/>
      <c r="CH138" s="1163"/>
      <c r="CI138" s="1163"/>
      <c r="CJ138" s="1163"/>
      <c r="CK138" s="1163"/>
      <c r="CL138" s="1163"/>
      <c r="CM138" s="1163"/>
    </row>
    <row r="139" spans="1:91" s="55" customFormat="1" ht="45">
      <c r="A139" s="762"/>
      <c r="B139" s="767" t="s">
        <v>27</v>
      </c>
      <c r="C139" s="768" t="s">
        <v>5191</v>
      </c>
      <c r="D139" s="824" t="s">
        <v>27</v>
      </c>
      <c r="E139" s="770" t="s">
        <v>5174</v>
      </c>
      <c r="F139" s="768" t="s">
        <v>5191</v>
      </c>
      <c r="G139" s="825" t="s">
        <v>5174</v>
      </c>
      <c r="H139" s="772">
        <v>2</v>
      </c>
      <c r="I139" s="768" t="s">
        <v>5191</v>
      </c>
      <c r="J139" s="826">
        <v>2</v>
      </c>
      <c r="K139" s="772">
        <v>28</v>
      </c>
      <c r="L139" s="768" t="s">
        <v>5191</v>
      </c>
      <c r="M139" s="827">
        <v>28</v>
      </c>
      <c r="N139" s="762"/>
      <c r="O139" s="767" t="s">
        <v>27</v>
      </c>
      <c r="P139" s="768" t="s">
        <v>5191</v>
      </c>
      <c r="Q139" s="828" t="s">
        <v>27</v>
      </c>
      <c r="R139" s="770" t="s">
        <v>5174</v>
      </c>
      <c r="S139" s="768" t="s">
        <v>5191</v>
      </c>
      <c r="T139" s="829" t="s">
        <v>5174</v>
      </c>
      <c r="U139" s="772">
        <v>2</v>
      </c>
      <c r="V139" s="768" t="s">
        <v>5191</v>
      </c>
      <c r="W139" s="828">
        <v>2</v>
      </c>
      <c r="X139" s="772">
        <v>28</v>
      </c>
      <c r="Y139" s="768" t="s">
        <v>5191</v>
      </c>
      <c r="Z139" s="830">
        <v>28</v>
      </c>
      <c r="AA139" s="762"/>
      <c r="AB139" s="1170"/>
      <c r="AC139" s="1170"/>
      <c r="AD139" s="1163"/>
      <c r="AE139" s="1163"/>
      <c r="AF139" s="1163"/>
      <c r="AG139" s="1163"/>
      <c r="AH139" s="1163"/>
      <c r="AI139" s="1163"/>
      <c r="AJ139" s="1163"/>
      <c r="AK139" s="1163"/>
      <c r="AL139" s="1163"/>
      <c r="AM139" s="1163"/>
      <c r="AN139" s="1163"/>
      <c r="AO139" s="1163"/>
      <c r="AP139" s="1163"/>
      <c r="AQ139" s="1163"/>
      <c r="AR139" s="1163"/>
      <c r="AS139" s="1163"/>
      <c r="AT139" s="1163"/>
      <c r="AU139" s="1163"/>
      <c r="AV139" s="1163"/>
      <c r="AW139" s="1163"/>
      <c r="AX139" s="1163"/>
      <c r="AY139" s="1163"/>
      <c r="AZ139" s="1163"/>
      <c r="BA139" s="1163"/>
      <c r="BB139" s="1163"/>
      <c r="BC139" s="1163"/>
      <c r="BD139" s="1163"/>
      <c r="BE139" s="1163"/>
      <c r="BF139" s="1163"/>
      <c r="BG139" s="1163"/>
      <c r="BH139" s="1163"/>
      <c r="BI139" s="1163"/>
      <c r="BJ139" s="1163"/>
      <c r="BK139" s="1163"/>
      <c r="BL139" s="1163"/>
      <c r="BM139" s="1163"/>
      <c r="BN139" s="1163"/>
      <c r="BO139" s="1163"/>
      <c r="BP139" s="1163"/>
      <c r="BQ139" s="1163"/>
      <c r="BR139" s="1163"/>
      <c r="BS139" s="1163"/>
      <c r="BT139" s="1163"/>
      <c r="BU139" s="1163"/>
      <c r="BV139" s="1163"/>
      <c r="BW139" s="1163"/>
      <c r="BX139" s="1163"/>
      <c r="BY139" s="1163"/>
      <c r="BZ139" s="1163"/>
      <c r="CA139" s="1163"/>
      <c r="CB139" s="1163"/>
      <c r="CC139" s="1163"/>
      <c r="CD139" s="1163"/>
      <c r="CE139" s="1163"/>
      <c r="CF139" s="1163"/>
      <c r="CG139" s="1163"/>
      <c r="CH139" s="1163"/>
      <c r="CI139" s="1163"/>
      <c r="CJ139" s="1163"/>
      <c r="CK139" s="1163"/>
      <c r="CL139" s="1163"/>
      <c r="CM139" s="1163"/>
    </row>
    <row r="140" spans="1:91" s="55" customFormat="1" ht="45">
      <c r="A140" s="762"/>
      <c r="B140" s="767" t="s">
        <v>26</v>
      </c>
      <c r="C140" s="768" t="s">
        <v>5191</v>
      </c>
      <c r="D140" s="824" t="s">
        <v>26</v>
      </c>
      <c r="E140" s="770" t="s">
        <v>5193</v>
      </c>
      <c r="F140" s="768" t="s">
        <v>5191</v>
      </c>
      <c r="G140" s="825" t="s">
        <v>5193</v>
      </c>
      <c r="H140" s="772">
        <v>3</v>
      </c>
      <c r="I140" s="768" t="s">
        <v>5191</v>
      </c>
      <c r="J140" s="826">
        <v>3</v>
      </c>
      <c r="K140" s="772">
        <v>29</v>
      </c>
      <c r="L140" s="768" t="s">
        <v>5191</v>
      </c>
      <c r="M140" s="827">
        <v>29</v>
      </c>
      <c r="N140" s="762"/>
      <c r="O140" s="767" t="s">
        <v>26</v>
      </c>
      <c r="P140" s="768" t="s">
        <v>5191</v>
      </c>
      <c r="Q140" s="828" t="s">
        <v>26</v>
      </c>
      <c r="R140" s="770" t="s">
        <v>5193</v>
      </c>
      <c r="S140" s="768" t="s">
        <v>5191</v>
      </c>
      <c r="T140" s="829" t="s">
        <v>5193</v>
      </c>
      <c r="U140" s="772">
        <v>3</v>
      </c>
      <c r="V140" s="768" t="s">
        <v>5191</v>
      </c>
      <c r="W140" s="828">
        <v>3</v>
      </c>
      <c r="X140" s="772">
        <v>29</v>
      </c>
      <c r="Y140" s="768" t="s">
        <v>5191</v>
      </c>
      <c r="Z140" s="830">
        <v>29</v>
      </c>
      <c r="AA140" s="762"/>
      <c r="AB140" s="1170"/>
      <c r="AC140" s="1170"/>
      <c r="AD140" s="1163"/>
      <c r="AE140" s="1163"/>
      <c r="AF140" s="1163"/>
      <c r="AG140" s="1163"/>
      <c r="AH140" s="1163"/>
      <c r="AI140" s="1163"/>
      <c r="AJ140" s="1163"/>
      <c r="AK140" s="1163"/>
      <c r="AL140" s="1163"/>
      <c r="AM140" s="1163"/>
      <c r="AN140" s="1163"/>
      <c r="AO140" s="1163"/>
      <c r="AP140" s="1163"/>
      <c r="AQ140" s="1163"/>
      <c r="AR140" s="1163"/>
      <c r="AS140" s="1163"/>
      <c r="AT140" s="1163"/>
      <c r="AU140" s="1163"/>
      <c r="AV140" s="1163"/>
      <c r="AW140" s="1163"/>
      <c r="AX140" s="1163"/>
      <c r="AY140" s="1163"/>
      <c r="AZ140" s="1163"/>
      <c r="BA140" s="1163"/>
      <c r="BB140" s="1163"/>
      <c r="BC140" s="1163"/>
      <c r="BD140" s="1163"/>
      <c r="BE140" s="1163"/>
      <c r="BF140" s="1163"/>
      <c r="BG140" s="1163"/>
      <c r="BH140" s="1163"/>
      <c r="BI140" s="1163"/>
      <c r="BJ140" s="1163"/>
      <c r="BK140" s="1163"/>
      <c r="BL140" s="1163"/>
      <c r="BM140" s="1163"/>
      <c r="BN140" s="1163"/>
      <c r="BO140" s="1163"/>
      <c r="BP140" s="1163"/>
      <c r="BQ140" s="1163"/>
      <c r="BR140" s="1163"/>
      <c r="BS140" s="1163"/>
      <c r="BT140" s="1163"/>
      <c r="BU140" s="1163"/>
      <c r="BV140" s="1163"/>
      <c r="BW140" s="1163"/>
      <c r="BX140" s="1163"/>
      <c r="BY140" s="1163"/>
      <c r="BZ140" s="1163"/>
      <c r="CA140" s="1163"/>
      <c r="CB140" s="1163"/>
      <c r="CC140" s="1163"/>
      <c r="CD140" s="1163"/>
      <c r="CE140" s="1163"/>
      <c r="CF140" s="1163"/>
      <c r="CG140" s="1163"/>
      <c r="CH140" s="1163"/>
      <c r="CI140" s="1163"/>
      <c r="CJ140" s="1163"/>
      <c r="CK140" s="1163"/>
      <c r="CL140" s="1163"/>
      <c r="CM140" s="1163"/>
    </row>
    <row r="141" spans="1:91" s="55" customFormat="1" ht="45">
      <c r="A141" s="762"/>
      <c r="B141" s="767" t="s">
        <v>28</v>
      </c>
      <c r="C141" s="768" t="s">
        <v>5191</v>
      </c>
      <c r="D141" s="824" t="s">
        <v>28</v>
      </c>
      <c r="E141" s="770" t="s">
        <v>5199</v>
      </c>
      <c r="F141" s="768" t="s">
        <v>5191</v>
      </c>
      <c r="G141" s="825" t="s">
        <v>5199</v>
      </c>
      <c r="H141" s="772">
        <v>4</v>
      </c>
      <c r="I141" s="768" t="s">
        <v>5191</v>
      </c>
      <c r="J141" s="826">
        <v>4</v>
      </c>
      <c r="K141" s="772">
        <v>30</v>
      </c>
      <c r="L141" s="768" t="s">
        <v>5191</v>
      </c>
      <c r="M141" s="827">
        <v>30</v>
      </c>
      <c r="N141" s="762"/>
      <c r="O141" s="767" t="s">
        <v>28</v>
      </c>
      <c r="P141" s="768" t="s">
        <v>5191</v>
      </c>
      <c r="Q141" s="828" t="s">
        <v>28</v>
      </c>
      <c r="R141" s="770" t="s">
        <v>5199</v>
      </c>
      <c r="S141" s="768" t="s">
        <v>5191</v>
      </c>
      <c r="T141" s="829" t="s">
        <v>5199</v>
      </c>
      <c r="U141" s="772">
        <v>4</v>
      </c>
      <c r="V141" s="768" t="s">
        <v>5191</v>
      </c>
      <c r="W141" s="828">
        <v>4</v>
      </c>
      <c r="X141" s="772">
        <v>30</v>
      </c>
      <c r="Y141" s="768" t="s">
        <v>5191</v>
      </c>
      <c r="Z141" s="830">
        <v>30</v>
      </c>
      <c r="AA141" s="762"/>
      <c r="AB141" s="1170"/>
      <c r="AC141" s="1170"/>
      <c r="AD141" s="1163"/>
      <c r="AE141" s="1163"/>
      <c r="AF141" s="1163"/>
      <c r="AG141" s="1163"/>
      <c r="AH141" s="1163"/>
      <c r="AI141" s="1163"/>
      <c r="AJ141" s="1163"/>
      <c r="AK141" s="1163"/>
      <c r="AL141" s="1163"/>
      <c r="AM141" s="1163"/>
      <c r="AN141" s="1163"/>
      <c r="AO141" s="1163"/>
      <c r="AP141" s="1163"/>
      <c r="AQ141" s="1163"/>
      <c r="AR141" s="1163"/>
      <c r="AS141" s="1163"/>
      <c r="AT141" s="1163"/>
      <c r="AU141" s="1163"/>
      <c r="AV141" s="1163"/>
      <c r="AW141" s="1163"/>
      <c r="AX141" s="1163"/>
      <c r="AY141" s="1163"/>
      <c r="AZ141" s="1163"/>
      <c r="BA141" s="1163"/>
      <c r="BB141" s="1163"/>
      <c r="BC141" s="1163"/>
      <c r="BD141" s="1163"/>
      <c r="BE141" s="1163"/>
      <c r="BF141" s="1163"/>
      <c r="BG141" s="1163"/>
      <c r="BH141" s="1163"/>
      <c r="BI141" s="1163"/>
      <c r="BJ141" s="1163"/>
      <c r="BK141" s="1163"/>
      <c r="BL141" s="1163"/>
      <c r="BM141" s="1163"/>
      <c r="BN141" s="1163"/>
      <c r="BO141" s="1163"/>
      <c r="BP141" s="1163"/>
      <c r="BQ141" s="1163"/>
      <c r="BR141" s="1163"/>
      <c r="BS141" s="1163"/>
      <c r="BT141" s="1163"/>
      <c r="BU141" s="1163"/>
      <c r="BV141" s="1163"/>
      <c r="BW141" s="1163"/>
      <c r="BX141" s="1163"/>
      <c r="BY141" s="1163"/>
      <c r="BZ141" s="1163"/>
      <c r="CA141" s="1163"/>
      <c r="CB141" s="1163"/>
      <c r="CC141" s="1163"/>
      <c r="CD141" s="1163"/>
      <c r="CE141" s="1163"/>
      <c r="CF141" s="1163"/>
      <c r="CG141" s="1163"/>
      <c r="CH141" s="1163"/>
      <c r="CI141" s="1163"/>
      <c r="CJ141" s="1163"/>
      <c r="CK141" s="1163"/>
      <c r="CL141" s="1163"/>
      <c r="CM141" s="1163"/>
    </row>
    <row r="142" spans="1:91" s="55" customFormat="1" ht="45">
      <c r="A142" s="762"/>
      <c r="B142" s="767" t="s">
        <v>43</v>
      </c>
      <c r="C142" s="768" t="s">
        <v>5191</v>
      </c>
      <c r="D142" s="824" t="s">
        <v>43</v>
      </c>
      <c r="E142" s="770" t="s">
        <v>5201</v>
      </c>
      <c r="F142" s="768" t="s">
        <v>5191</v>
      </c>
      <c r="G142" s="825" t="s">
        <v>5201</v>
      </c>
      <c r="H142" s="772">
        <v>5</v>
      </c>
      <c r="I142" s="768" t="s">
        <v>5191</v>
      </c>
      <c r="J142" s="826">
        <v>5</v>
      </c>
      <c r="K142" s="772">
        <v>31</v>
      </c>
      <c r="L142" s="768" t="s">
        <v>5191</v>
      </c>
      <c r="M142" s="827">
        <v>31</v>
      </c>
      <c r="N142" s="762"/>
      <c r="O142" s="767" t="s">
        <v>43</v>
      </c>
      <c r="P142" s="768" t="s">
        <v>5191</v>
      </c>
      <c r="Q142" s="828" t="s">
        <v>43</v>
      </c>
      <c r="R142" s="770" t="s">
        <v>5201</v>
      </c>
      <c r="S142" s="768" t="s">
        <v>5191</v>
      </c>
      <c r="T142" s="829" t="s">
        <v>5201</v>
      </c>
      <c r="U142" s="772">
        <v>5</v>
      </c>
      <c r="V142" s="768" t="s">
        <v>5191</v>
      </c>
      <c r="W142" s="828">
        <v>5</v>
      </c>
      <c r="X142" s="772">
        <v>31</v>
      </c>
      <c r="Y142" s="768" t="s">
        <v>5191</v>
      </c>
      <c r="Z142" s="830">
        <v>31</v>
      </c>
      <c r="AA142" s="762"/>
      <c r="AB142" s="1170"/>
      <c r="AC142" s="1170"/>
      <c r="AD142" s="1163"/>
      <c r="AE142" s="1163"/>
      <c r="AF142" s="1163"/>
      <c r="AG142" s="1163"/>
      <c r="AH142" s="1163"/>
      <c r="AI142" s="1163"/>
      <c r="AJ142" s="1163"/>
      <c r="AK142" s="1163"/>
      <c r="AL142" s="1163"/>
      <c r="AM142" s="1163"/>
      <c r="AN142" s="1163"/>
      <c r="AO142" s="1163"/>
      <c r="AP142" s="1163"/>
      <c r="AQ142" s="1163"/>
      <c r="AR142" s="1163"/>
      <c r="AS142" s="1163"/>
      <c r="AT142" s="1163"/>
      <c r="AU142" s="1163"/>
      <c r="AV142" s="1163"/>
      <c r="AW142" s="1163"/>
      <c r="AX142" s="1163"/>
      <c r="AY142" s="1163"/>
      <c r="AZ142" s="1163"/>
      <c r="BA142" s="1163"/>
      <c r="BB142" s="1163"/>
      <c r="BC142" s="1163"/>
      <c r="BD142" s="1163"/>
      <c r="BE142" s="1163"/>
      <c r="BF142" s="1163"/>
      <c r="BG142" s="1163"/>
      <c r="BH142" s="1163"/>
      <c r="BI142" s="1163"/>
      <c r="BJ142" s="1163"/>
      <c r="BK142" s="1163"/>
      <c r="BL142" s="1163"/>
      <c r="BM142" s="1163"/>
      <c r="BN142" s="1163"/>
      <c r="BO142" s="1163"/>
      <c r="BP142" s="1163"/>
      <c r="BQ142" s="1163"/>
      <c r="BR142" s="1163"/>
      <c r="BS142" s="1163"/>
      <c r="BT142" s="1163"/>
      <c r="BU142" s="1163"/>
      <c r="BV142" s="1163"/>
      <c r="BW142" s="1163"/>
      <c r="BX142" s="1163"/>
      <c r="BY142" s="1163"/>
      <c r="BZ142" s="1163"/>
      <c r="CA142" s="1163"/>
      <c r="CB142" s="1163"/>
      <c r="CC142" s="1163"/>
      <c r="CD142" s="1163"/>
      <c r="CE142" s="1163"/>
      <c r="CF142" s="1163"/>
      <c r="CG142" s="1163"/>
      <c r="CH142" s="1163"/>
      <c r="CI142" s="1163"/>
      <c r="CJ142" s="1163"/>
      <c r="CK142" s="1163"/>
      <c r="CL142" s="1163"/>
      <c r="CM142" s="1163"/>
    </row>
    <row r="143" spans="1:91" s="55" customFormat="1" ht="45">
      <c r="A143" s="762"/>
      <c r="B143" s="767" t="s">
        <v>29</v>
      </c>
      <c r="C143" s="768" t="s">
        <v>5191</v>
      </c>
      <c r="D143" s="824" t="s">
        <v>29</v>
      </c>
      <c r="E143" s="770" t="s">
        <v>5202</v>
      </c>
      <c r="F143" s="768" t="s">
        <v>5191</v>
      </c>
      <c r="G143" s="825" t="s">
        <v>5202</v>
      </c>
      <c r="H143" s="772">
        <v>6</v>
      </c>
      <c r="I143" s="768" t="s">
        <v>5191</v>
      </c>
      <c r="J143" s="826">
        <v>6</v>
      </c>
      <c r="K143" s="772">
        <v>32</v>
      </c>
      <c r="L143" s="768" t="s">
        <v>5191</v>
      </c>
      <c r="M143" s="827">
        <v>32</v>
      </c>
      <c r="N143" s="762"/>
      <c r="O143" s="767" t="s">
        <v>29</v>
      </c>
      <c r="P143" s="768" t="s">
        <v>5191</v>
      </c>
      <c r="Q143" s="828" t="s">
        <v>29</v>
      </c>
      <c r="R143" s="770" t="s">
        <v>5202</v>
      </c>
      <c r="S143" s="768" t="s">
        <v>5191</v>
      </c>
      <c r="T143" s="829" t="s">
        <v>5202</v>
      </c>
      <c r="U143" s="772">
        <v>6</v>
      </c>
      <c r="V143" s="768" t="s">
        <v>5191</v>
      </c>
      <c r="W143" s="828">
        <v>6</v>
      </c>
      <c r="X143" s="772">
        <v>32</v>
      </c>
      <c r="Y143" s="768" t="s">
        <v>5191</v>
      </c>
      <c r="Z143" s="830">
        <v>32</v>
      </c>
      <c r="AA143" s="762"/>
      <c r="AB143" s="1170"/>
      <c r="AC143" s="1170"/>
      <c r="AD143" s="1163"/>
      <c r="AE143" s="1163"/>
      <c r="AF143" s="1163"/>
      <c r="AG143" s="1163"/>
      <c r="AH143" s="1163"/>
      <c r="AI143" s="1163"/>
      <c r="AJ143" s="1163"/>
      <c r="AK143" s="1163"/>
      <c r="AL143" s="1163"/>
      <c r="AM143" s="1163"/>
      <c r="AN143" s="1163"/>
      <c r="AO143" s="1163"/>
      <c r="AP143" s="1163"/>
      <c r="AQ143" s="1163"/>
      <c r="AR143" s="1163"/>
      <c r="AS143" s="1163"/>
      <c r="AT143" s="1163"/>
      <c r="AU143" s="1163"/>
      <c r="AV143" s="1163"/>
      <c r="AW143" s="1163"/>
      <c r="AX143" s="1163"/>
      <c r="AY143" s="1163"/>
      <c r="AZ143" s="1163"/>
      <c r="BA143" s="1163"/>
      <c r="BB143" s="1163"/>
      <c r="BC143" s="1163"/>
      <c r="BD143" s="1163"/>
      <c r="BE143" s="1163"/>
      <c r="BF143" s="1163"/>
      <c r="BG143" s="1163"/>
      <c r="BH143" s="1163"/>
      <c r="BI143" s="1163"/>
      <c r="BJ143" s="1163"/>
      <c r="BK143" s="1163"/>
      <c r="BL143" s="1163"/>
      <c r="BM143" s="1163"/>
      <c r="BN143" s="1163"/>
      <c r="BO143" s="1163"/>
      <c r="BP143" s="1163"/>
      <c r="BQ143" s="1163"/>
      <c r="BR143" s="1163"/>
      <c r="BS143" s="1163"/>
      <c r="BT143" s="1163"/>
      <c r="BU143" s="1163"/>
      <c r="BV143" s="1163"/>
      <c r="BW143" s="1163"/>
      <c r="BX143" s="1163"/>
      <c r="BY143" s="1163"/>
      <c r="BZ143" s="1163"/>
      <c r="CA143" s="1163"/>
      <c r="CB143" s="1163"/>
      <c r="CC143" s="1163"/>
      <c r="CD143" s="1163"/>
      <c r="CE143" s="1163"/>
      <c r="CF143" s="1163"/>
      <c r="CG143" s="1163"/>
      <c r="CH143" s="1163"/>
      <c r="CI143" s="1163"/>
      <c r="CJ143" s="1163"/>
      <c r="CK143" s="1163"/>
      <c r="CL143" s="1163"/>
      <c r="CM143" s="1163"/>
    </row>
    <row r="144" spans="1:91" s="55" customFormat="1" ht="45">
      <c r="A144" s="762"/>
      <c r="B144" s="767" t="s">
        <v>35</v>
      </c>
      <c r="C144" s="768" t="s">
        <v>5191</v>
      </c>
      <c r="D144" s="824" t="s">
        <v>35</v>
      </c>
      <c r="E144" s="770" t="s">
        <v>5203</v>
      </c>
      <c r="F144" s="768" t="s">
        <v>5191</v>
      </c>
      <c r="G144" s="825" t="s">
        <v>5203</v>
      </c>
      <c r="H144" s="772">
        <v>7</v>
      </c>
      <c r="I144" s="768" t="s">
        <v>5191</v>
      </c>
      <c r="J144" s="826">
        <v>7</v>
      </c>
      <c r="K144" s="772">
        <v>33</v>
      </c>
      <c r="L144" s="768" t="s">
        <v>5191</v>
      </c>
      <c r="M144" s="827">
        <v>33</v>
      </c>
      <c r="N144" s="762"/>
      <c r="O144" s="767" t="s">
        <v>35</v>
      </c>
      <c r="P144" s="768" t="s">
        <v>5191</v>
      </c>
      <c r="Q144" s="828" t="s">
        <v>35</v>
      </c>
      <c r="R144" s="770" t="s">
        <v>5203</v>
      </c>
      <c r="S144" s="768" t="s">
        <v>5191</v>
      </c>
      <c r="T144" s="829" t="s">
        <v>5203</v>
      </c>
      <c r="U144" s="772">
        <v>7</v>
      </c>
      <c r="V144" s="768" t="s">
        <v>5191</v>
      </c>
      <c r="W144" s="828">
        <v>7</v>
      </c>
      <c r="X144" s="772">
        <v>33</v>
      </c>
      <c r="Y144" s="768" t="s">
        <v>5191</v>
      </c>
      <c r="Z144" s="830">
        <v>33</v>
      </c>
      <c r="AA144" s="762"/>
      <c r="AB144" s="1170"/>
      <c r="AC144" s="1170"/>
      <c r="AD144" s="1163"/>
      <c r="AE144" s="1163"/>
      <c r="AF144" s="1163"/>
      <c r="AG144" s="1163"/>
      <c r="AH144" s="1163"/>
      <c r="AI144" s="1163"/>
      <c r="AJ144" s="1163"/>
      <c r="AK144" s="1163"/>
      <c r="AL144" s="1163"/>
      <c r="AM144" s="1163"/>
      <c r="AN144" s="1163"/>
      <c r="AO144" s="1163"/>
      <c r="AP144" s="1163"/>
      <c r="AQ144" s="1163"/>
      <c r="AR144" s="1163"/>
      <c r="AS144" s="1163"/>
      <c r="AT144" s="1163"/>
      <c r="AU144" s="1163"/>
      <c r="AV144" s="1163"/>
      <c r="AW144" s="1163"/>
      <c r="AX144" s="1163"/>
      <c r="AY144" s="1163"/>
      <c r="AZ144" s="1163"/>
      <c r="BA144" s="1163"/>
      <c r="BB144" s="1163"/>
      <c r="BC144" s="1163"/>
      <c r="BD144" s="1163"/>
      <c r="BE144" s="1163"/>
      <c r="BF144" s="1163"/>
      <c r="BG144" s="1163"/>
      <c r="BH144" s="1163"/>
      <c r="BI144" s="1163"/>
      <c r="BJ144" s="1163"/>
      <c r="BK144" s="1163"/>
      <c r="BL144" s="1163"/>
      <c r="BM144" s="1163"/>
      <c r="BN144" s="1163"/>
      <c r="BO144" s="1163"/>
      <c r="BP144" s="1163"/>
      <c r="BQ144" s="1163"/>
      <c r="BR144" s="1163"/>
      <c r="BS144" s="1163"/>
      <c r="BT144" s="1163"/>
      <c r="BU144" s="1163"/>
      <c r="BV144" s="1163"/>
      <c r="BW144" s="1163"/>
      <c r="BX144" s="1163"/>
      <c r="BY144" s="1163"/>
      <c r="BZ144" s="1163"/>
      <c r="CA144" s="1163"/>
      <c r="CB144" s="1163"/>
      <c r="CC144" s="1163"/>
      <c r="CD144" s="1163"/>
      <c r="CE144" s="1163"/>
      <c r="CF144" s="1163"/>
      <c r="CG144" s="1163"/>
      <c r="CH144" s="1163"/>
      <c r="CI144" s="1163"/>
      <c r="CJ144" s="1163"/>
      <c r="CK144" s="1163"/>
      <c r="CL144" s="1163"/>
      <c r="CM144" s="1163"/>
    </row>
    <row r="145" spans="1:91" s="55" customFormat="1" ht="45">
      <c r="A145" s="762"/>
      <c r="B145" s="767" t="s">
        <v>46</v>
      </c>
      <c r="C145" s="768" t="s">
        <v>5191</v>
      </c>
      <c r="D145" s="824" t="s">
        <v>46</v>
      </c>
      <c r="E145" s="770" t="s">
        <v>5206</v>
      </c>
      <c r="F145" s="768" t="s">
        <v>5191</v>
      </c>
      <c r="G145" s="825" t="s">
        <v>5206</v>
      </c>
      <c r="H145" s="772">
        <v>8</v>
      </c>
      <c r="I145" s="768" t="s">
        <v>5191</v>
      </c>
      <c r="J145" s="826">
        <v>8</v>
      </c>
      <c r="K145" s="772">
        <v>34</v>
      </c>
      <c r="L145" s="768" t="s">
        <v>5191</v>
      </c>
      <c r="M145" s="827">
        <v>34</v>
      </c>
      <c r="N145" s="762"/>
      <c r="O145" s="767" t="s">
        <v>46</v>
      </c>
      <c r="P145" s="768" t="s">
        <v>5191</v>
      </c>
      <c r="Q145" s="828" t="s">
        <v>46</v>
      </c>
      <c r="R145" s="770" t="s">
        <v>5206</v>
      </c>
      <c r="S145" s="768" t="s">
        <v>5191</v>
      </c>
      <c r="T145" s="829" t="s">
        <v>5206</v>
      </c>
      <c r="U145" s="772">
        <v>8</v>
      </c>
      <c r="V145" s="768" t="s">
        <v>5191</v>
      </c>
      <c r="W145" s="828">
        <v>8</v>
      </c>
      <c r="X145" s="772">
        <v>34</v>
      </c>
      <c r="Y145" s="768" t="s">
        <v>5191</v>
      </c>
      <c r="Z145" s="830">
        <v>34</v>
      </c>
      <c r="AA145" s="762"/>
      <c r="AB145" s="1170"/>
      <c r="AC145" s="1170"/>
      <c r="AD145" s="1163"/>
      <c r="AE145" s="1163"/>
      <c r="AF145" s="1163"/>
      <c r="AG145" s="1163"/>
      <c r="AH145" s="1163"/>
      <c r="AI145" s="1163"/>
      <c r="AJ145" s="1163"/>
      <c r="AK145" s="1163"/>
      <c r="AL145" s="1163"/>
      <c r="AM145" s="1163"/>
      <c r="AN145" s="1163"/>
      <c r="AO145" s="1163"/>
      <c r="AP145" s="1163"/>
      <c r="AQ145" s="1163"/>
      <c r="AR145" s="1163"/>
      <c r="AS145" s="1163"/>
      <c r="AT145" s="1163"/>
      <c r="AU145" s="1163"/>
      <c r="AV145" s="1163"/>
      <c r="AW145" s="1163"/>
      <c r="AX145" s="1163"/>
      <c r="AY145" s="1163"/>
      <c r="AZ145" s="1163"/>
      <c r="BA145" s="1163"/>
      <c r="BB145" s="1163"/>
      <c r="BC145" s="1163"/>
      <c r="BD145" s="1163"/>
      <c r="BE145" s="1163"/>
      <c r="BF145" s="1163"/>
      <c r="BG145" s="1163"/>
      <c r="BH145" s="1163"/>
      <c r="BI145" s="1163"/>
      <c r="BJ145" s="1163"/>
      <c r="BK145" s="1163"/>
      <c r="BL145" s="1163"/>
      <c r="BM145" s="1163"/>
      <c r="BN145" s="1163"/>
      <c r="BO145" s="1163"/>
      <c r="BP145" s="1163"/>
      <c r="BQ145" s="1163"/>
      <c r="BR145" s="1163"/>
      <c r="BS145" s="1163"/>
      <c r="BT145" s="1163"/>
      <c r="BU145" s="1163"/>
      <c r="BV145" s="1163"/>
      <c r="BW145" s="1163"/>
      <c r="BX145" s="1163"/>
      <c r="BY145" s="1163"/>
      <c r="BZ145" s="1163"/>
      <c r="CA145" s="1163"/>
      <c r="CB145" s="1163"/>
      <c r="CC145" s="1163"/>
      <c r="CD145" s="1163"/>
      <c r="CE145" s="1163"/>
      <c r="CF145" s="1163"/>
      <c r="CG145" s="1163"/>
      <c r="CH145" s="1163"/>
      <c r="CI145" s="1163"/>
      <c r="CJ145" s="1163"/>
      <c r="CK145" s="1163"/>
      <c r="CL145" s="1163"/>
      <c r="CM145" s="1163"/>
    </row>
    <row r="146" spans="1:91" s="55" customFormat="1" ht="45">
      <c r="A146" s="762"/>
      <c r="B146" s="767" t="s">
        <v>30</v>
      </c>
      <c r="C146" s="768" t="s">
        <v>5191</v>
      </c>
      <c r="D146" s="824" t="s">
        <v>30</v>
      </c>
      <c r="E146" s="770" t="s">
        <v>5207</v>
      </c>
      <c r="F146" s="768" t="s">
        <v>5191</v>
      </c>
      <c r="G146" s="825" t="s">
        <v>5207</v>
      </c>
      <c r="H146" s="772">
        <v>9</v>
      </c>
      <c r="I146" s="768" t="s">
        <v>5191</v>
      </c>
      <c r="J146" s="826">
        <v>9</v>
      </c>
      <c r="K146" s="772">
        <v>35</v>
      </c>
      <c r="L146" s="768" t="s">
        <v>5191</v>
      </c>
      <c r="M146" s="827">
        <v>35</v>
      </c>
      <c r="N146" s="762"/>
      <c r="O146" s="767" t="s">
        <v>30</v>
      </c>
      <c r="P146" s="768" t="s">
        <v>5191</v>
      </c>
      <c r="Q146" s="828" t="s">
        <v>30</v>
      </c>
      <c r="R146" s="770" t="s">
        <v>5207</v>
      </c>
      <c r="S146" s="768" t="s">
        <v>5191</v>
      </c>
      <c r="T146" s="829" t="s">
        <v>5207</v>
      </c>
      <c r="U146" s="772">
        <v>9</v>
      </c>
      <c r="V146" s="768" t="s">
        <v>5191</v>
      </c>
      <c r="W146" s="828">
        <v>9</v>
      </c>
      <c r="X146" s="772">
        <v>35</v>
      </c>
      <c r="Y146" s="768" t="s">
        <v>5191</v>
      </c>
      <c r="Z146" s="830">
        <v>35</v>
      </c>
      <c r="AA146" s="762"/>
      <c r="AB146" s="1170"/>
      <c r="AC146" s="1170"/>
      <c r="AD146" s="1163"/>
      <c r="AE146" s="1163"/>
      <c r="AF146" s="1163"/>
      <c r="AG146" s="1163"/>
      <c r="AH146" s="1163"/>
      <c r="AI146" s="1163"/>
      <c r="AJ146" s="1163"/>
      <c r="AK146" s="1163"/>
      <c r="AL146" s="1163"/>
      <c r="AM146" s="1163"/>
      <c r="AN146" s="1163"/>
      <c r="AO146" s="1163"/>
      <c r="AP146" s="1163"/>
      <c r="AQ146" s="1163"/>
      <c r="AR146" s="1163"/>
      <c r="AS146" s="1163"/>
      <c r="AT146" s="1163"/>
      <c r="AU146" s="1163"/>
      <c r="AV146" s="1163"/>
      <c r="AW146" s="1163"/>
      <c r="AX146" s="1163"/>
      <c r="AY146" s="1163"/>
      <c r="AZ146" s="1163"/>
      <c r="BA146" s="1163"/>
      <c r="BB146" s="1163"/>
      <c r="BC146" s="1163"/>
      <c r="BD146" s="1163"/>
      <c r="BE146" s="1163"/>
      <c r="BF146" s="1163"/>
      <c r="BG146" s="1163"/>
      <c r="BH146" s="1163"/>
      <c r="BI146" s="1163"/>
      <c r="BJ146" s="1163"/>
      <c r="BK146" s="1163"/>
      <c r="BL146" s="1163"/>
      <c r="BM146" s="1163"/>
      <c r="BN146" s="1163"/>
      <c r="BO146" s="1163"/>
      <c r="BP146" s="1163"/>
      <c r="BQ146" s="1163"/>
      <c r="BR146" s="1163"/>
      <c r="BS146" s="1163"/>
      <c r="BT146" s="1163"/>
      <c r="BU146" s="1163"/>
      <c r="BV146" s="1163"/>
      <c r="BW146" s="1163"/>
      <c r="BX146" s="1163"/>
      <c r="BY146" s="1163"/>
      <c r="BZ146" s="1163"/>
      <c r="CA146" s="1163"/>
      <c r="CB146" s="1163"/>
      <c r="CC146" s="1163"/>
      <c r="CD146" s="1163"/>
      <c r="CE146" s="1163"/>
      <c r="CF146" s="1163"/>
      <c r="CG146" s="1163"/>
      <c r="CH146" s="1163"/>
      <c r="CI146" s="1163"/>
      <c r="CJ146" s="1163"/>
      <c r="CK146" s="1163"/>
      <c r="CL146" s="1163"/>
      <c r="CM146" s="1163"/>
    </row>
    <row r="147" spans="1:91" s="55" customFormat="1" ht="45">
      <c r="A147" s="762"/>
      <c r="B147" s="767" t="s">
        <v>31</v>
      </c>
      <c r="C147" s="768" t="s">
        <v>5191</v>
      </c>
      <c r="D147" s="824" t="s">
        <v>31</v>
      </c>
      <c r="E147" s="770" t="s">
        <v>5209</v>
      </c>
      <c r="F147" s="768" t="s">
        <v>5191</v>
      </c>
      <c r="G147" s="825" t="s">
        <v>5209</v>
      </c>
      <c r="H147" s="772">
        <v>10</v>
      </c>
      <c r="I147" s="768" t="s">
        <v>5191</v>
      </c>
      <c r="J147" s="826">
        <v>10</v>
      </c>
      <c r="K147" s="772">
        <v>36</v>
      </c>
      <c r="L147" s="768" t="s">
        <v>5191</v>
      </c>
      <c r="M147" s="827">
        <v>36</v>
      </c>
      <c r="N147" s="762"/>
      <c r="O147" s="767" t="s">
        <v>31</v>
      </c>
      <c r="P147" s="768" t="s">
        <v>5191</v>
      </c>
      <c r="Q147" s="828" t="s">
        <v>31</v>
      </c>
      <c r="R147" s="770" t="s">
        <v>5209</v>
      </c>
      <c r="S147" s="768" t="s">
        <v>5191</v>
      </c>
      <c r="T147" s="829" t="s">
        <v>5209</v>
      </c>
      <c r="U147" s="772">
        <v>10</v>
      </c>
      <c r="V147" s="768" t="s">
        <v>5191</v>
      </c>
      <c r="W147" s="828">
        <v>10</v>
      </c>
      <c r="X147" s="772">
        <v>36</v>
      </c>
      <c r="Y147" s="768" t="s">
        <v>5191</v>
      </c>
      <c r="Z147" s="830">
        <v>36</v>
      </c>
      <c r="AA147" s="762"/>
      <c r="AB147" s="1170"/>
      <c r="AC147" s="1170"/>
      <c r="AD147" s="1163"/>
      <c r="AE147" s="1163"/>
      <c r="AF147" s="1163"/>
      <c r="AG147" s="1163"/>
      <c r="AH147" s="1163"/>
      <c r="AI147" s="1163"/>
      <c r="AJ147" s="1163"/>
      <c r="AK147" s="1163"/>
      <c r="AL147" s="1163"/>
      <c r="AM147" s="1163"/>
      <c r="AN147" s="1163"/>
      <c r="AO147" s="1163"/>
      <c r="AP147" s="1163"/>
      <c r="AQ147" s="1163"/>
      <c r="AR147" s="1163"/>
      <c r="AS147" s="1163"/>
      <c r="AT147" s="1163"/>
      <c r="AU147" s="1163"/>
      <c r="AV147" s="1163"/>
      <c r="AW147" s="1163"/>
      <c r="AX147" s="1163"/>
      <c r="AY147" s="1163"/>
      <c r="AZ147" s="1163"/>
      <c r="BA147" s="1163"/>
      <c r="BB147" s="1163"/>
      <c r="BC147" s="1163"/>
      <c r="BD147" s="1163"/>
      <c r="BE147" s="1163"/>
      <c r="BF147" s="1163"/>
      <c r="BG147" s="1163"/>
      <c r="BH147" s="1163"/>
      <c r="BI147" s="1163"/>
      <c r="BJ147" s="1163"/>
      <c r="BK147" s="1163"/>
      <c r="BL147" s="1163"/>
      <c r="BM147" s="1163"/>
      <c r="BN147" s="1163"/>
      <c r="BO147" s="1163"/>
      <c r="BP147" s="1163"/>
      <c r="BQ147" s="1163"/>
      <c r="BR147" s="1163"/>
      <c r="BS147" s="1163"/>
      <c r="BT147" s="1163"/>
      <c r="BU147" s="1163"/>
      <c r="BV147" s="1163"/>
      <c r="BW147" s="1163"/>
      <c r="BX147" s="1163"/>
      <c r="BY147" s="1163"/>
      <c r="BZ147" s="1163"/>
      <c r="CA147" s="1163"/>
      <c r="CB147" s="1163"/>
      <c r="CC147" s="1163"/>
      <c r="CD147" s="1163"/>
      <c r="CE147" s="1163"/>
      <c r="CF147" s="1163"/>
      <c r="CG147" s="1163"/>
      <c r="CH147" s="1163"/>
      <c r="CI147" s="1163"/>
      <c r="CJ147" s="1163"/>
      <c r="CK147" s="1163"/>
      <c r="CL147" s="1163"/>
      <c r="CM147" s="1163"/>
    </row>
    <row r="148" spans="1:91" s="55" customFormat="1" ht="45">
      <c r="A148" s="762"/>
      <c r="B148" s="767" t="s">
        <v>5211</v>
      </c>
      <c r="C148" s="768" t="s">
        <v>5191</v>
      </c>
      <c r="D148" s="824" t="s">
        <v>5211</v>
      </c>
      <c r="E148" s="770" t="s">
        <v>5212</v>
      </c>
      <c r="F148" s="768" t="s">
        <v>5191</v>
      </c>
      <c r="G148" s="825" t="s">
        <v>5212</v>
      </c>
      <c r="H148" s="772">
        <v>11</v>
      </c>
      <c r="I148" s="768" t="s">
        <v>5191</v>
      </c>
      <c r="J148" s="826">
        <v>11</v>
      </c>
      <c r="K148" s="772">
        <v>37</v>
      </c>
      <c r="L148" s="768" t="s">
        <v>5191</v>
      </c>
      <c r="M148" s="827">
        <v>37</v>
      </c>
      <c r="N148" s="762"/>
      <c r="O148" s="767" t="s">
        <v>5211</v>
      </c>
      <c r="P148" s="768" t="s">
        <v>5191</v>
      </c>
      <c r="Q148" s="828" t="s">
        <v>5211</v>
      </c>
      <c r="R148" s="770" t="s">
        <v>5212</v>
      </c>
      <c r="S148" s="768" t="s">
        <v>5191</v>
      </c>
      <c r="T148" s="829" t="s">
        <v>5212</v>
      </c>
      <c r="U148" s="772">
        <v>11</v>
      </c>
      <c r="V148" s="768" t="s">
        <v>5191</v>
      </c>
      <c r="W148" s="828">
        <v>11</v>
      </c>
      <c r="X148" s="772">
        <v>37</v>
      </c>
      <c r="Y148" s="768" t="s">
        <v>5191</v>
      </c>
      <c r="Z148" s="830">
        <v>37</v>
      </c>
      <c r="AA148" s="762"/>
      <c r="AB148" s="1170"/>
      <c r="AC148" s="1170"/>
      <c r="AD148" s="1163"/>
      <c r="AE148" s="1163"/>
      <c r="AF148" s="1163"/>
      <c r="AG148" s="1163"/>
      <c r="AH148" s="1163"/>
      <c r="AI148" s="1163"/>
      <c r="AJ148" s="1163"/>
      <c r="AK148" s="1163"/>
      <c r="AL148" s="1163"/>
      <c r="AM148" s="1163"/>
      <c r="AN148" s="1163"/>
      <c r="AO148" s="1163"/>
      <c r="AP148" s="1163"/>
      <c r="AQ148" s="1163"/>
      <c r="AR148" s="1163"/>
      <c r="AS148" s="1163"/>
      <c r="AT148" s="1163"/>
      <c r="AU148" s="1163"/>
      <c r="AV148" s="1163"/>
      <c r="AW148" s="1163"/>
      <c r="AX148" s="1163"/>
      <c r="AY148" s="1163"/>
      <c r="AZ148" s="1163"/>
      <c r="BA148" s="1163"/>
      <c r="BB148" s="1163"/>
      <c r="BC148" s="1163"/>
      <c r="BD148" s="1163"/>
      <c r="BE148" s="1163"/>
      <c r="BF148" s="1163"/>
      <c r="BG148" s="1163"/>
      <c r="BH148" s="1163"/>
      <c r="BI148" s="1163"/>
      <c r="BJ148" s="1163"/>
      <c r="BK148" s="1163"/>
      <c r="BL148" s="1163"/>
      <c r="BM148" s="1163"/>
      <c r="BN148" s="1163"/>
      <c r="BO148" s="1163"/>
      <c r="BP148" s="1163"/>
      <c r="BQ148" s="1163"/>
      <c r="BR148" s="1163"/>
      <c r="BS148" s="1163"/>
      <c r="BT148" s="1163"/>
      <c r="BU148" s="1163"/>
      <c r="BV148" s="1163"/>
      <c r="BW148" s="1163"/>
      <c r="BX148" s="1163"/>
      <c r="BY148" s="1163"/>
      <c r="BZ148" s="1163"/>
      <c r="CA148" s="1163"/>
      <c r="CB148" s="1163"/>
      <c r="CC148" s="1163"/>
      <c r="CD148" s="1163"/>
      <c r="CE148" s="1163"/>
      <c r="CF148" s="1163"/>
      <c r="CG148" s="1163"/>
      <c r="CH148" s="1163"/>
      <c r="CI148" s="1163"/>
      <c r="CJ148" s="1163"/>
      <c r="CK148" s="1163"/>
      <c r="CL148" s="1163"/>
      <c r="CM148" s="1163"/>
    </row>
    <row r="149" spans="1:91" s="55" customFormat="1" ht="45">
      <c r="A149" s="762"/>
      <c r="B149" s="767" t="s">
        <v>6</v>
      </c>
      <c r="C149" s="768" t="s">
        <v>5191</v>
      </c>
      <c r="D149" s="824" t="s">
        <v>6</v>
      </c>
      <c r="E149" s="770" t="s">
        <v>5214</v>
      </c>
      <c r="F149" s="768" t="s">
        <v>5191</v>
      </c>
      <c r="G149" s="825" t="s">
        <v>5214</v>
      </c>
      <c r="H149" s="772">
        <v>12</v>
      </c>
      <c r="I149" s="768" t="s">
        <v>5191</v>
      </c>
      <c r="J149" s="826">
        <v>12</v>
      </c>
      <c r="K149" s="772">
        <v>38</v>
      </c>
      <c r="L149" s="768" t="s">
        <v>5191</v>
      </c>
      <c r="M149" s="827">
        <v>38</v>
      </c>
      <c r="N149" s="762"/>
      <c r="O149" s="767" t="s">
        <v>6</v>
      </c>
      <c r="P149" s="768" t="s">
        <v>5191</v>
      </c>
      <c r="Q149" s="828" t="s">
        <v>6</v>
      </c>
      <c r="R149" s="770" t="s">
        <v>5214</v>
      </c>
      <c r="S149" s="768" t="s">
        <v>5191</v>
      </c>
      <c r="T149" s="829" t="s">
        <v>5214</v>
      </c>
      <c r="U149" s="772">
        <v>12</v>
      </c>
      <c r="V149" s="768" t="s">
        <v>5191</v>
      </c>
      <c r="W149" s="828">
        <v>12</v>
      </c>
      <c r="X149" s="772">
        <v>38</v>
      </c>
      <c r="Y149" s="768" t="s">
        <v>5191</v>
      </c>
      <c r="Z149" s="830">
        <v>38</v>
      </c>
      <c r="AA149" s="762"/>
      <c r="AB149" s="1170"/>
      <c r="AC149" s="1170"/>
      <c r="AD149" s="1163"/>
      <c r="AE149" s="1163"/>
      <c r="AF149" s="1163"/>
      <c r="AG149" s="1163"/>
      <c r="AH149" s="1163"/>
      <c r="AI149" s="1163"/>
      <c r="AJ149" s="1163"/>
      <c r="AK149" s="1163"/>
      <c r="AL149" s="1163"/>
      <c r="AM149" s="1163"/>
      <c r="AN149" s="1163"/>
      <c r="AO149" s="1163"/>
      <c r="AP149" s="1163"/>
      <c r="AQ149" s="1163"/>
      <c r="AR149" s="1163"/>
      <c r="AS149" s="1163"/>
      <c r="AT149" s="1163"/>
      <c r="AU149" s="1163"/>
      <c r="AV149" s="1163"/>
      <c r="AW149" s="1163"/>
      <c r="AX149" s="1163"/>
      <c r="AY149" s="1163"/>
      <c r="AZ149" s="1163"/>
      <c r="BA149" s="1163"/>
      <c r="BB149" s="1163"/>
      <c r="BC149" s="1163"/>
      <c r="BD149" s="1163"/>
      <c r="BE149" s="1163"/>
      <c r="BF149" s="1163"/>
      <c r="BG149" s="1163"/>
      <c r="BH149" s="1163"/>
      <c r="BI149" s="1163"/>
      <c r="BJ149" s="1163"/>
      <c r="BK149" s="1163"/>
      <c r="BL149" s="1163"/>
      <c r="BM149" s="1163"/>
      <c r="BN149" s="1163"/>
      <c r="BO149" s="1163"/>
      <c r="BP149" s="1163"/>
      <c r="BQ149" s="1163"/>
      <c r="BR149" s="1163"/>
      <c r="BS149" s="1163"/>
      <c r="BT149" s="1163"/>
      <c r="BU149" s="1163"/>
      <c r="BV149" s="1163"/>
      <c r="BW149" s="1163"/>
      <c r="BX149" s="1163"/>
      <c r="BY149" s="1163"/>
      <c r="BZ149" s="1163"/>
      <c r="CA149" s="1163"/>
      <c r="CB149" s="1163"/>
      <c r="CC149" s="1163"/>
      <c r="CD149" s="1163"/>
      <c r="CE149" s="1163"/>
      <c r="CF149" s="1163"/>
      <c r="CG149" s="1163"/>
      <c r="CH149" s="1163"/>
      <c r="CI149" s="1163"/>
      <c r="CJ149" s="1163"/>
      <c r="CK149" s="1163"/>
      <c r="CL149" s="1163"/>
      <c r="CM149" s="1163"/>
    </row>
    <row r="150" spans="1:91" s="55" customFormat="1" ht="45">
      <c r="A150" s="762"/>
      <c r="B150" s="767" t="s">
        <v>37</v>
      </c>
      <c r="C150" s="768" t="s">
        <v>5191</v>
      </c>
      <c r="D150" s="824" t="s">
        <v>37</v>
      </c>
      <c r="E150" s="770" t="s">
        <v>5215</v>
      </c>
      <c r="F150" s="768" t="s">
        <v>5191</v>
      </c>
      <c r="G150" s="825" t="s">
        <v>5215</v>
      </c>
      <c r="H150" s="772">
        <v>13</v>
      </c>
      <c r="I150" s="768" t="s">
        <v>5191</v>
      </c>
      <c r="J150" s="826">
        <v>13</v>
      </c>
      <c r="K150" s="772">
        <v>39</v>
      </c>
      <c r="L150" s="768" t="s">
        <v>5191</v>
      </c>
      <c r="M150" s="827">
        <v>39</v>
      </c>
      <c r="N150" s="762"/>
      <c r="O150" s="767" t="s">
        <v>37</v>
      </c>
      <c r="P150" s="768" t="s">
        <v>5191</v>
      </c>
      <c r="Q150" s="828" t="s">
        <v>37</v>
      </c>
      <c r="R150" s="770" t="s">
        <v>5215</v>
      </c>
      <c r="S150" s="768" t="s">
        <v>5191</v>
      </c>
      <c r="T150" s="829" t="s">
        <v>5215</v>
      </c>
      <c r="U150" s="772">
        <v>13</v>
      </c>
      <c r="V150" s="768" t="s">
        <v>5191</v>
      </c>
      <c r="W150" s="828">
        <v>13</v>
      </c>
      <c r="X150" s="772">
        <v>39</v>
      </c>
      <c r="Y150" s="768" t="s">
        <v>5191</v>
      </c>
      <c r="Z150" s="830">
        <v>39</v>
      </c>
      <c r="AA150" s="762"/>
      <c r="AB150" s="1170"/>
      <c r="AC150" s="1170"/>
      <c r="AD150" s="1163"/>
      <c r="AE150" s="1163"/>
      <c r="AF150" s="1163"/>
      <c r="AG150" s="1163"/>
      <c r="AH150" s="1163"/>
      <c r="AI150" s="1163"/>
      <c r="AJ150" s="1163"/>
      <c r="AK150" s="1163"/>
      <c r="AL150" s="1163"/>
      <c r="AM150" s="1163"/>
      <c r="AN150" s="1163"/>
      <c r="AO150" s="1163"/>
      <c r="AP150" s="1163"/>
      <c r="AQ150" s="1163"/>
      <c r="AR150" s="1163"/>
      <c r="AS150" s="1163"/>
      <c r="AT150" s="1163"/>
      <c r="AU150" s="1163"/>
      <c r="AV150" s="1163"/>
      <c r="AW150" s="1163"/>
      <c r="AX150" s="1163"/>
      <c r="AY150" s="1163"/>
      <c r="AZ150" s="1163"/>
      <c r="BA150" s="1163"/>
      <c r="BB150" s="1163"/>
      <c r="BC150" s="1163"/>
      <c r="BD150" s="1163"/>
      <c r="BE150" s="1163"/>
      <c r="BF150" s="1163"/>
      <c r="BG150" s="1163"/>
      <c r="BH150" s="1163"/>
      <c r="BI150" s="1163"/>
      <c r="BJ150" s="1163"/>
      <c r="BK150" s="1163"/>
      <c r="BL150" s="1163"/>
      <c r="BM150" s="1163"/>
      <c r="BN150" s="1163"/>
      <c r="BO150" s="1163"/>
      <c r="BP150" s="1163"/>
      <c r="BQ150" s="1163"/>
      <c r="BR150" s="1163"/>
      <c r="BS150" s="1163"/>
      <c r="BT150" s="1163"/>
      <c r="BU150" s="1163"/>
      <c r="BV150" s="1163"/>
      <c r="BW150" s="1163"/>
      <c r="BX150" s="1163"/>
      <c r="BY150" s="1163"/>
      <c r="BZ150" s="1163"/>
      <c r="CA150" s="1163"/>
      <c r="CB150" s="1163"/>
      <c r="CC150" s="1163"/>
      <c r="CD150" s="1163"/>
      <c r="CE150" s="1163"/>
      <c r="CF150" s="1163"/>
      <c r="CG150" s="1163"/>
      <c r="CH150" s="1163"/>
      <c r="CI150" s="1163"/>
      <c r="CJ150" s="1163"/>
      <c r="CK150" s="1163"/>
      <c r="CL150" s="1163"/>
      <c r="CM150" s="1163"/>
    </row>
    <row r="151" spans="1:91" s="55" customFormat="1" ht="45">
      <c r="A151" s="762"/>
      <c r="B151" s="767" t="s">
        <v>38</v>
      </c>
      <c r="C151" s="768" t="s">
        <v>5191</v>
      </c>
      <c r="D151" s="824" t="s">
        <v>38</v>
      </c>
      <c r="E151" s="770" t="s">
        <v>5217</v>
      </c>
      <c r="F151" s="768" t="s">
        <v>5191</v>
      </c>
      <c r="G151" s="825" t="s">
        <v>5217</v>
      </c>
      <c r="H151" s="772">
        <v>14</v>
      </c>
      <c r="I151" s="768" t="s">
        <v>5191</v>
      </c>
      <c r="J151" s="826">
        <v>14</v>
      </c>
      <c r="K151" s="772">
        <v>40</v>
      </c>
      <c r="L151" s="768" t="s">
        <v>5191</v>
      </c>
      <c r="M151" s="827">
        <v>40</v>
      </c>
      <c r="N151" s="762"/>
      <c r="O151" s="767" t="s">
        <v>38</v>
      </c>
      <c r="P151" s="768" t="s">
        <v>5191</v>
      </c>
      <c r="Q151" s="828" t="s">
        <v>38</v>
      </c>
      <c r="R151" s="770" t="s">
        <v>5217</v>
      </c>
      <c r="S151" s="768" t="s">
        <v>5191</v>
      </c>
      <c r="T151" s="829" t="s">
        <v>5217</v>
      </c>
      <c r="U151" s="772">
        <v>14</v>
      </c>
      <c r="V151" s="768" t="s">
        <v>5191</v>
      </c>
      <c r="W151" s="828">
        <v>14</v>
      </c>
      <c r="X151" s="772">
        <v>40</v>
      </c>
      <c r="Y151" s="768" t="s">
        <v>5191</v>
      </c>
      <c r="Z151" s="830">
        <v>40</v>
      </c>
      <c r="AA151" s="762"/>
      <c r="AB151" s="1170"/>
      <c r="AC151" s="1170"/>
      <c r="AD151" s="1163"/>
      <c r="AE151" s="1163"/>
      <c r="AF151" s="1163"/>
      <c r="AG151" s="1163"/>
      <c r="AH151" s="1163"/>
      <c r="AI151" s="1163"/>
      <c r="AJ151" s="1163"/>
      <c r="AK151" s="1163"/>
      <c r="AL151" s="1163"/>
      <c r="AM151" s="1163"/>
      <c r="AN151" s="1163"/>
      <c r="AO151" s="1163"/>
      <c r="AP151" s="1163"/>
      <c r="AQ151" s="1163"/>
      <c r="AR151" s="1163"/>
      <c r="AS151" s="1163"/>
      <c r="AT151" s="1163"/>
      <c r="AU151" s="1163"/>
      <c r="AV151" s="1163"/>
      <c r="AW151" s="1163"/>
      <c r="AX151" s="1163"/>
      <c r="AY151" s="1163"/>
      <c r="AZ151" s="1163"/>
      <c r="BA151" s="1163"/>
      <c r="BB151" s="1163"/>
      <c r="BC151" s="1163"/>
      <c r="BD151" s="1163"/>
      <c r="BE151" s="1163"/>
      <c r="BF151" s="1163"/>
      <c r="BG151" s="1163"/>
      <c r="BH151" s="1163"/>
      <c r="BI151" s="1163"/>
      <c r="BJ151" s="1163"/>
      <c r="BK151" s="1163"/>
      <c r="BL151" s="1163"/>
      <c r="BM151" s="1163"/>
      <c r="BN151" s="1163"/>
      <c r="BO151" s="1163"/>
      <c r="BP151" s="1163"/>
      <c r="BQ151" s="1163"/>
      <c r="BR151" s="1163"/>
      <c r="BS151" s="1163"/>
      <c r="BT151" s="1163"/>
      <c r="BU151" s="1163"/>
      <c r="BV151" s="1163"/>
      <c r="BW151" s="1163"/>
      <c r="BX151" s="1163"/>
      <c r="BY151" s="1163"/>
      <c r="BZ151" s="1163"/>
      <c r="CA151" s="1163"/>
      <c r="CB151" s="1163"/>
      <c r="CC151" s="1163"/>
      <c r="CD151" s="1163"/>
      <c r="CE151" s="1163"/>
      <c r="CF151" s="1163"/>
      <c r="CG151" s="1163"/>
      <c r="CH151" s="1163"/>
      <c r="CI151" s="1163"/>
      <c r="CJ151" s="1163"/>
      <c r="CK151" s="1163"/>
      <c r="CL151" s="1163"/>
      <c r="CM151" s="1163"/>
    </row>
    <row r="152" spans="1:91" s="55" customFormat="1" ht="45">
      <c r="A152" s="762"/>
      <c r="B152" s="767" t="s">
        <v>39</v>
      </c>
      <c r="C152" s="768" t="s">
        <v>5191</v>
      </c>
      <c r="D152" s="824" t="s">
        <v>39</v>
      </c>
      <c r="E152" s="770" t="s">
        <v>5230</v>
      </c>
      <c r="F152" s="768" t="s">
        <v>5191</v>
      </c>
      <c r="G152" s="825" t="s">
        <v>5230</v>
      </c>
      <c r="H152" s="772">
        <v>15</v>
      </c>
      <c r="I152" s="768" t="s">
        <v>5191</v>
      </c>
      <c r="J152" s="826">
        <v>15</v>
      </c>
      <c r="K152" s="772">
        <v>41</v>
      </c>
      <c r="L152" s="768" t="s">
        <v>5191</v>
      </c>
      <c r="M152" s="827">
        <v>41</v>
      </c>
      <c r="N152" s="762"/>
      <c r="O152" s="767" t="s">
        <v>39</v>
      </c>
      <c r="P152" s="768" t="s">
        <v>5191</v>
      </c>
      <c r="Q152" s="828" t="s">
        <v>39</v>
      </c>
      <c r="R152" s="770" t="s">
        <v>5230</v>
      </c>
      <c r="S152" s="768" t="s">
        <v>5191</v>
      </c>
      <c r="T152" s="829" t="s">
        <v>5230</v>
      </c>
      <c r="U152" s="772">
        <v>15</v>
      </c>
      <c r="V152" s="768" t="s">
        <v>5191</v>
      </c>
      <c r="W152" s="828">
        <v>15</v>
      </c>
      <c r="X152" s="772">
        <v>41</v>
      </c>
      <c r="Y152" s="768" t="s">
        <v>5191</v>
      </c>
      <c r="Z152" s="830">
        <v>41</v>
      </c>
      <c r="AA152" s="762"/>
      <c r="AB152" s="1170"/>
      <c r="AC152" s="1170"/>
      <c r="AD152" s="1163"/>
      <c r="AE152" s="1163"/>
      <c r="AF152" s="1163"/>
      <c r="AG152" s="1163"/>
      <c r="AH152" s="1163"/>
      <c r="AI152" s="1163"/>
      <c r="AJ152" s="1163"/>
      <c r="AK152" s="1163"/>
      <c r="AL152" s="1163"/>
      <c r="AM152" s="1163"/>
      <c r="AN152" s="1163"/>
      <c r="AO152" s="1163"/>
      <c r="AP152" s="1163"/>
      <c r="AQ152" s="1163"/>
      <c r="AR152" s="1163"/>
      <c r="AS152" s="1163"/>
      <c r="AT152" s="1163"/>
      <c r="AU152" s="1163"/>
      <c r="AV152" s="1163"/>
      <c r="AW152" s="1163"/>
      <c r="AX152" s="1163"/>
      <c r="AY152" s="1163"/>
      <c r="AZ152" s="1163"/>
      <c r="BA152" s="1163"/>
      <c r="BB152" s="1163"/>
      <c r="BC152" s="1163"/>
      <c r="BD152" s="1163"/>
      <c r="BE152" s="1163"/>
      <c r="BF152" s="1163"/>
      <c r="BG152" s="1163"/>
      <c r="BH152" s="1163"/>
      <c r="BI152" s="1163"/>
      <c r="BJ152" s="1163"/>
      <c r="BK152" s="1163"/>
      <c r="BL152" s="1163"/>
      <c r="BM152" s="1163"/>
      <c r="BN152" s="1163"/>
      <c r="BO152" s="1163"/>
      <c r="BP152" s="1163"/>
      <c r="BQ152" s="1163"/>
      <c r="BR152" s="1163"/>
      <c r="BS152" s="1163"/>
      <c r="BT152" s="1163"/>
      <c r="BU152" s="1163"/>
      <c r="BV152" s="1163"/>
      <c r="BW152" s="1163"/>
      <c r="BX152" s="1163"/>
      <c r="BY152" s="1163"/>
      <c r="BZ152" s="1163"/>
      <c r="CA152" s="1163"/>
      <c r="CB152" s="1163"/>
      <c r="CC152" s="1163"/>
      <c r="CD152" s="1163"/>
      <c r="CE152" s="1163"/>
      <c r="CF152" s="1163"/>
      <c r="CG152" s="1163"/>
      <c r="CH152" s="1163"/>
      <c r="CI152" s="1163"/>
      <c r="CJ152" s="1163"/>
      <c r="CK152" s="1163"/>
      <c r="CL152" s="1163"/>
      <c r="CM152" s="1163"/>
    </row>
    <row r="153" spans="1:91" s="55" customFormat="1" ht="45">
      <c r="A153" s="762"/>
      <c r="B153" s="767" t="s">
        <v>41</v>
      </c>
      <c r="C153" s="768" t="s">
        <v>5191</v>
      </c>
      <c r="D153" s="824" t="s">
        <v>41</v>
      </c>
      <c r="E153" s="770" t="s">
        <v>762</v>
      </c>
      <c r="F153" s="768" t="s">
        <v>5191</v>
      </c>
      <c r="G153" s="825" t="s">
        <v>762</v>
      </c>
      <c r="H153" s="772">
        <v>16</v>
      </c>
      <c r="I153" s="768" t="s">
        <v>5191</v>
      </c>
      <c r="J153" s="826">
        <v>16</v>
      </c>
      <c r="K153" s="772">
        <v>42</v>
      </c>
      <c r="L153" s="768" t="s">
        <v>5191</v>
      </c>
      <c r="M153" s="827">
        <v>42</v>
      </c>
      <c r="N153" s="762"/>
      <c r="O153" s="767" t="s">
        <v>41</v>
      </c>
      <c r="P153" s="768" t="s">
        <v>5191</v>
      </c>
      <c r="Q153" s="828" t="s">
        <v>41</v>
      </c>
      <c r="R153" s="770" t="s">
        <v>762</v>
      </c>
      <c r="S153" s="768" t="s">
        <v>5191</v>
      </c>
      <c r="T153" s="829" t="s">
        <v>762</v>
      </c>
      <c r="U153" s="772">
        <v>16</v>
      </c>
      <c r="V153" s="768" t="s">
        <v>5191</v>
      </c>
      <c r="W153" s="828">
        <v>16</v>
      </c>
      <c r="X153" s="772">
        <v>42</v>
      </c>
      <c r="Y153" s="768" t="s">
        <v>5191</v>
      </c>
      <c r="Z153" s="830">
        <v>42</v>
      </c>
      <c r="AA153" s="762"/>
      <c r="AB153" s="1170"/>
      <c r="AC153" s="1170"/>
      <c r="AD153" s="1163"/>
      <c r="AE153" s="1163"/>
      <c r="AF153" s="1163"/>
      <c r="AG153" s="1163"/>
      <c r="AH153" s="1163"/>
      <c r="AI153" s="1163"/>
      <c r="AJ153" s="1163"/>
      <c r="AK153" s="1163"/>
      <c r="AL153" s="1163"/>
      <c r="AM153" s="1163"/>
      <c r="AN153" s="1163"/>
      <c r="AO153" s="1163"/>
      <c r="AP153" s="1163"/>
      <c r="AQ153" s="1163"/>
      <c r="AR153" s="1163"/>
      <c r="AS153" s="1163"/>
      <c r="AT153" s="1163"/>
      <c r="AU153" s="1163"/>
      <c r="AV153" s="1163"/>
      <c r="AW153" s="1163"/>
      <c r="AX153" s="1163"/>
      <c r="AY153" s="1163"/>
      <c r="AZ153" s="1163"/>
      <c r="BA153" s="1163"/>
      <c r="BB153" s="1163"/>
      <c r="BC153" s="1163"/>
      <c r="BD153" s="1163"/>
      <c r="BE153" s="1163"/>
      <c r="BF153" s="1163"/>
      <c r="BG153" s="1163"/>
      <c r="BH153" s="1163"/>
      <c r="BI153" s="1163"/>
      <c r="BJ153" s="1163"/>
      <c r="BK153" s="1163"/>
      <c r="BL153" s="1163"/>
      <c r="BM153" s="1163"/>
      <c r="BN153" s="1163"/>
      <c r="BO153" s="1163"/>
      <c r="BP153" s="1163"/>
      <c r="BQ153" s="1163"/>
      <c r="BR153" s="1163"/>
      <c r="BS153" s="1163"/>
      <c r="BT153" s="1163"/>
      <c r="BU153" s="1163"/>
      <c r="BV153" s="1163"/>
      <c r="BW153" s="1163"/>
      <c r="BX153" s="1163"/>
      <c r="BY153" s="1163"/>
      <c r="BZ153" s="1163"/>
      <c r="CA153" s="1163"/>
      <c r="CB153" s="1163"/>
      <c r="CC153" s="1163"/>
      <c r="CD153" s="1163"/>
      <c r="CE153" s="1163"/>
      <c r="CF153" s="1163"/>
      <c r="CG153" s="1163"/>
      <c r="CH153" s="1163"/>
      <c r="CI153" s="1163"/>
      <c r="CJ153" s="1163"/>
      <c r="CK153" s="1163"/>
      <c r="CL153" s="1163"/>
      <c r="CM153" s="1163"/>
    </row>
    <row r="154" spans="1:91" s="55" customFormat="1" ht="45">
      <c r="A154" s="762"/>
      <c r="B154" s="767" t="s">
        <v>47</v>
      </c>
      <c r="C154" s="768" t="s">
        <v>5191</v>
      </c>
      <c r="D154" s="824" t="s">
        <v>47</v>
      </c>
      <c r="E154" s="770" t="s">
        <v>45</v>
      </c>
      <c r="F154" s="768" t="s">
        <v>5191</v>
      </c>
      <c r="G154" s="825" t="s">
        <v>45</v>
      </c>
      <c r="H154" s="772">
        <v>17</v>
      </c>
      <c r="I154" s="768" t="s">
        <v>5191</v>
      </c>
      <c r="J154" s="826">
        <v>17</v>
      </c>
      <c r="K154" s="772">
        <v>43</v>
      </c>
      <c r="L154" s="768" t="s">
        <v>5191</v>
      </c>
      <c r="M154" s="827">
        <v>43</v>
      </c>
      <c r="N154" s="762"/>
      <c r="O154" s="767" t="s">
        <v>47</v>
      </c>
      <c r="P154" s="768" t="s">
        <v>5191</v>
      </c>
      <c r="Q154" s="828" t="s">
        <v>47</v>
      </c>
      <c r="R154" s="770" t="s">
        <v>45</v>
      </c>
      <c r="S154" s="768" t="s">
        <v>5191</v>
      </c>
      <c r="T154" s="829" t="s">
        <v>45</v>
      </c>
      <c r="U154" s="772">
        <v>17</v>
      </c>
      <c r="V154" s="768" t="s">
        <v>5191</v>
      </c>
      <c r="W154" s="828">
        <v>17</v>
      </c>
      <c r="X154" s="772">
        <v>43</v>
      </c>
      <c r="Y154" s="768" t="s">
        <v>5191</v>
      </c>
      <c r="Z154" s="830">
        <v>43</v>
      </c>
      <c r="AA154" s="762"/>
      <c r="AB154" s="1170"/>
      <c r="AC154" s="1170"/>
      <c r="AD154" s="1163"/>
      <c r="AE154" s="1163"/>
      <c r="AF154" s="1163"/>
      <c r="AG154" s="1163"/>
      <c r="AH154" s="1163"/>
      <c r="AI154" s="1163"/>
      <c r="AJ154" s="1163"/>
      <c r="AK154" s="1163"/>
      <c r="AL154" s="1163"/>
      <c r="AM154" s="1163"/>
      <c r="AN154" s="1163"/>
      <c r="AO154" s="1163"/>
      <c r="AP154" s="1163"/>
      <c r="AQ154" s="1163"/>
      <c r="AR154" s="1163"/>
      <c r="AS154" s="1163"/>
      <c r="AT154" s="1163"/>
      <c r="AU154" s="1163"/>
      <c r="AV154" s="1163"/>
      <c r="AW154" s="1163"/>
      <c r="AX154" s="1163"/>
      <c r="AY154" s="1163"/>
      <c r="AZ154" s="1163"/>
      <c r="BA154" s="1163"/>
      <c r="BB154" s="1163"/>
      <c r="BC154" s="1163"/>
      <c r="BD154" s="1163"/>
      <c r="BE154" s="1163"/>
      <c r="BF154" s="1163"/>
      <c r="BG154" s="1163"/>
      <c r="BH154" s="1163"/>
      <c r="BI154" s="1163"/>
      <c r="BJ154" s="1163"/>
      <c r="BK154" s="1163"/>
      <c r="BL154" s="1163"/>
      <c r="BM154" s="1163"/>
      <c r="BN154" s="1163"/>
      <c r="BO154" s="1163"/>
      <c r="BP154" s="1163"/>
      <c r="BQ154" s="1163"/>
      <c r="BR154" s="1163"/>
      <c r="BS154" s="1163"/>
      <c r="BT154" s="1163"/>
      <c r="BU154" s="1163"/>
      <c r="BV154" s="1163"/>
      <c r="BW154" s="1163"/>
      <c r="BX154" s="1163"/>
      <c r="BY154" s="1163"/>
      <c r="BZ154" s="1163"/>
      <c r="CA154" s="1163"/>
      <c r="CB154" s="1163"/>
      <c r="CC154" s="1163"/>
      <c r="CD154" s="1163"/>
      <c r="CE154" s="1163"/>
      <c r="CF154" s="1163"/>
      <c r="CG154" s="1163"/>
      <c r="CH154" s="1163"/>
      <c r="CI154" s="1163"/>
      <c r="CJ154" s="1163"/>
      <c r="CK154" s="1163"/>
      <c r="CL154" s="1163"/>
      <c r="CM154" s="1163"/>
    </row>
    <row r="155" spans="1:91" s="55" customFormat="1" ht="45">
      <c r="A155" s="762"/>
      <c r="B155" s="767" t="s">
        <v>36</v>
      </c>
      <c r="C155" s="768" t="s">
        <v>5191</v>
      </c>
      <c r="D155" s="824" t="s">
        <v>36</v>
      </c>
      <c r="E155" s="770" t="s">
        <v>5244</v>
      </c>
      <c r="F155" s="768" t="s">
        <v>5191</v>
      </c>
      <c r="G155" s="825" t="s">
        <v>5244</v>
      </c>
      <c r="H155" s="772">
        <v>18</v>
      </c>
      <c r="I155" s="768" t="s">
        <v>5191</v>
      </c>
      <c r="J155" s="826">
        <v>18</v>
      </c>
      <c r="K155" s="772">
        <v>44</v>
      </c>
      <c r="L155" s="768" t="s">
        <v>5191</v>
      </c>
      <c r="M155" s="827">
        <v>44</v>
      </c>
      <c r="N155" s="762"/>
      <c r="O155" s="767" t="s">
        <v>36</v>
      </c>
      <c r="P155" s="768" t="s">
        <v>5191</v>
      </c>
      <c r="Q155" s="828" t="s">
        <v>36</v>
      </c>
      <c r="R155" s="770" t="s">
        <v>5244</v>
      </c>
      <c r="S155" s="768" t="s">
        <v>5191</v>
      </c>
      <c r="T155" s="829" t="s">
        <v>5244</v>
      </c>
      <c r="U155" s="772">
        <v>18</v>
      </c>
      <c r="V155" s="768" t="s">
        <v>5191</v>
      </c>
      <c r="W155" s="828">
        <v>18</v>
      </c>
      <c r="X155" s="772">
        <v>44</v>
      </c>
      <c r="Y155" s="768" t="s">
        <v>5191</v>
      </c>
      <c r="Z155" s="830">
        <v>44</v>
      </c>
      <c r="AA155" s="762"/>
      <c r="AB155" s="1170"/>
      <c r="AC155" s="1170"/>
      <c r="AD155" s="1163"/>
      <c r="AE155" s="1163"/>
      <c r="AF155" s="1163"/>
      <c r="AG155" s="1163"/>
      <c r="AH155" s="1163"/>
      <c r="AI155" s="1163"/>
      <c r="AJ155" s="1163"/>
      <c r="AK155" s="1163"/>
      <c r="AL155" s="1163"/>
      <c r="AM155" s="1163"/>
      <c r="AN155" s="1163"/>
      <c r="AO155" s="1163"/>
      <c r="AP155" s="1163"/>
      <c r="AQ155" s="1163"/>
      <c r="AR155" s="1163"/>
      <c r="AS155" s="1163"/>
      <c r="AT155" s="1163"/>
      <c r="AU155" s="1163"/>
      <c r="AV155" s="1163"/>
      <c r="AW155" s="1163"/>
      <c r="AX155" s="1163"/>
      <c r="AY155" s="1163"/>
      <c r="AZ155" s="1163"/>
      <c r="BA155" s="1163"/>
      <c r="BB155" s="1163"/>
      <c r="BC155" s="1163"/>
      <c r="BD155" s="1163"/>
      <c r="BE155" s="1163"/>
      <c r="BF155" s="1163"/>
      <c r="BG155" s="1163"/>
      <c r="BH155" s="1163"/>
      <c r="BI155" s="1163"/>
      <c r="BJ155" s="1163"/>
      <c r="BK155" s="1163"/>
      <c r="BL155" s="1163"/>
      <c r="BM155" s="1163"/>
      <c r="BN155" s="1163"/>
      <c r="BO155" s="1163"/>
      <c r="BP155" s="1163"/>
      <c r="BQ155" s="1163"/>
      <c r="BR155" s="1163"/>
      <c r="BS155" s="1163"/>
      <c r="BT155" s="1163"/>
      <c r="BU155" s="1163"/>
      <c r="BV155" s="1163"/>
      <c r="BW155" s="1163"/>
      <c r="BX155" s="1163"/>
      <c r="BY155" s="1163"/>
      <c r="BZ155" s="1163"/>
      <c r="CA155" s="1163"/>
      <c r="CB155" s="1163"/>
      <c r="CC155" s="1163"/>
      <c r="CD155" s="1163"/>
      <c r="CE155" s="1163"/>
      <c r="CF155" s="1163"/>
      <c r="CG155" s="1163"/>
      <c r="CH155" s="1163"/>
      <c r="CI155" s="1163"/>
      <c r="CJ155" s="1163"/>
      <c r="CK155" s="1163"/>
      <c r="CL155" s="1163"/>
      <c r="CM155" s="1163"/>
    </row>
    <row r="156" spans="1:91" s="55" customFormat="1" ht="45">
      <c r="A156" s="762"/>
      <c r="B156" s="767" t="s">
        <v>32</v>
      </c>
      <c r="C156" s="768" t="s">
        <v>5191</v>
      </c>
      <c r="D156" s="824" t="s">
        <v>32</v>
      </c>
      <c r="E156" s="770" t="s">
        <v>5248</v>
      </c>
      <c r="F156" s="768" t="s">
        <v>5191</v>
      </c>
      <c r="G156" s="825" t="s">
        <v>5248</v>
      </c>
      <c r="H156" s="772">
        <v>19</v>
      </c>
      <c r="I156" s="768" t="s">
        <v>5191</v>
      </c>
      <c r="J156" s="826">
        <v>19</v>
      </c>
      <c r="K156" s="772">
        <v>45</v>
      </c>
      <c r="L156" s="768" t="s">
        <v>5191</v>
      </c>
      <c r="M156" s="827">
        <v>45</v>
      </c>
      <c r="N156" s="762"/>
      <c r="O156" s="767" t="s">
        <v>32</v>
      </c>
      <c r="P156" s="768" t="s">
        <v>5191</v>
      </c>
      <c r="Q156" s="828" t="s">
        <v>32</v>
      </c>
      <c r="R156" s="770" t="s">
        <v>5248</v>
      </c>
      <c r="S156" s="768" t="s">
        <v>5191</v>
      </c>
      <c r="T156" s="829" t="s">
        <v>5248</v>
      </c>
      <c r="U156" s="772">
        <v>19</v>
      </c>
      <c r="V156" s="768" t="s">
        <v>5191</v>
      </c>
      <c r="W156" s="828">
        <v>19</v>
      </c>
      <c r="X156" s="772">
        <v>45</v>
      </c>
      <c r="Y156" s="768" t="s">
        <v>5191</v>
      </c>
      <c r="Z156" s="830">
        <v>45</v>
      </c>
      <c r="AA156" s="762"/>
      <c r="AB156" s="1170"/>
      <c r="AC156" s="1170"/>
      <c r="AD156" s="1163"/>
      <c r="AE156" s="1163"/>
      <c r="AF156" s="1163"/>
      <c r="AG156" s="1163"/>
      <c r="AH156" s="1163"/>
      <c r="AI156" s="1163"/>
      <c r="AJ156" s="1163"/>
      <c r="AK156" s="1163"/>
      <c r="AL156" s="1163"/>
      <c r="AM156" s="1163"/>
      <c r="AN156" s="1163"/>
      <c r="AO156" s="1163"/>
      <c r="AP156" s="1163"/>
      <c r="AQ156" s="1163"/>
      <c r="AR156" s="1163"/>
      <c r="AS156" s="1163"/>
      <c r="AT156" s="1163"/>
      <c r="AU156" s="1163"/>
      <c r="AV156" s="1163"/>
      <c r="AW156" s="1163"/>
      <c r="AX156" s="1163"/>
      <c r="AY156" s="1163"/>
      <c r="AZ156" s="1163"/>
      <c r="BA156" s="1163"/>
      <c r="BB156" s="1163"/>
      <c r="BC156" s="1163"/>
      <c r="BD156" s="1163"/>
      <c r="BE156" s="1163"/>
      <c r="BF156" s="1163"/>
      <c r="BG156" s="1163"/>
      <c r="BH156" s="1163"/>
      <c r="BI156" s="1163"/>
      <c r="BJ156" s="1163"/>
      <c r="BK156" s="1163"/>
      <c r="BL156" s="1163"/>
      <c r="BM156" s="1163"/>
      <c r="BN156" s="1163"/>
      <c r="BO156" s="1163"/>
      <c r="BP156" s="1163"/>
      <c r="BQ156" s="1163"/>
      <c r="BR156" s="1163"/>
      <c r="BS156" s="1163"/>
      <c r="BT156" s="1163"/>
      <c r="BU156" s="1163"/>
      <c r="BV156" s="1163"/>
      <c r="BW156" s="1163"/>
      <c r="BX156" s="1163"/>
      <c r="BY156" s="1163"/>
      <c r="BZ156" s="1163"/>
      <c r="CA156" s="1163"/>
      <c r="CB156" s="1163"/>
      <c r="CC156" s="1163"/>
      <c r="CD156" s="1163"/>
      <c r="CE156" s="1163"/>
      <c r="CF156" s="1163"/>
      <c r="CG156" s="1163"/>
      <c r="CH156" s="1163"/>
      <c r="CI156" s="1163"/>
      <c r="CJ156" s="1163"/>
      <c r="CK156" s="1163"/>
      <c r="CL156" s="1163"/>
      <c r="CM156" s="1163"/>
    </row>
    <row r="157" spans="1:91" s="55" customFormat="1" ht="45">
      <c r="A157" s="762"/>
      <c r="B157" s="767" t="s">
        <v>40</v>
      </c>
      <c r="C157" s="768" t="s">
        <v>5191</v>
      </c>
      <c r="D157" s="824" t="s">
        <v>40</v>
      </c>
      <c r="E157" s="770" t="s">
        <v>747</v>
      </c>
      <c r="F157" s="768" t="s">
        <v>5191</v>
      </c>
      <c r="G157" s="825" t="s">
        <v>747</v>
      </c>
      <c r="H157" s="772">
        <v>20</v>
      </c>
      <c r="I157" s="768" t="s">
        <v>5191</v>
      </c>
      <c r="J157" s="826">
        <v>20</v>
      </c>
      <c r="K157" s="772">
        <v>46</v>
      </c>
      <c r="L157" s="768" t="s">
        <v>5191</v>
      </c>
      <c r="M157" s="827">
        <v>46</v>
      </c>
      <c r="N157" s="762"/>
      <c r="O157" s="767" t="s">
        <v>40</v>
      </c>
      <c r="P157" s="768" t="s">
        <v>5191</v>
      </c>
      <c r="Q157" s="828" t="s">
        <v>40</v>
      </c>
      <c r="R157" s="770" t="s">
        <v>747</v>
      </c>
      <c r="S157" s="768" t="s">
        <v>5191</v>
      </c>
      <c r="T157" s="829" t="s">
        <v>747</v>
      </c>
      <c r="U157" s="772">
        <v>20</v>
      </c>
      <c r="V157" s="768" t="s">
        <v>5191</v>
      </c>
      <c r="W157" s="828">
        <v>20</v>
      </c>
      <c r="X157" s="772">
        <v>46</v>
      </c>
      <c r="Y157" s="768" t="s">
        <v>5191</v>
      </c>
      <c r="Z157" s="830">
        <v>46</v>
      </c>
      <c r="AA157" s="762"/>
      <c r="AB157" s="1170"/>
      <c r="AC157" s="1170"/>
      <c r="AD157" s="1163"/>
      <c r="AE157" s="1163"/>
      <c r="AF157" s="1163"/>
      <c r="AG157" s="1163"/>
      <c r="AH157" s="1163"/>
      <c r="AI157" s="1163"/>
      <c r="AJ157" s="1163"/>
      <c r="AK157" s="1163"/>
      <c r="AL157" s="1163"/>
      <c r="AM157" s="1163"/>
      <c r="AN157" s="1163"/>
      <c r="AO157" s="1163"/>
      <c r="AP157" s="1163"/>
      <c r="AQ157" s="1163"/>
      <c r="AR157" s="1163"/>
      <c r="AS157" s="1163"/>
      <c r="AT157" s="1163"/>
      <c r="AU157" s="1163"/>
      <c r="AV157" s="1163"/>
      <c r="AW157" s="1163"/>
      <c r="AX157" s="1163"/>
      <c r="AY157" s="1163"/>
      <c r="AZ157" s="1163"/>
      <c r="BA157" s="1163"/>
      <c r="BB157" s="1163"/>
      <c r="BC157" s="1163"/>
      <c r="BD157" s="1163"/>
      <c r="BE157" s="1163"/>
      <c r="BF157" s="1163"/>
      <c r="BG157" s="1163"/>
      <c r="BH157" s="1163"/>
      <c r="BI157" s="1163"/>
      <c r="BJ157" s="1163"/>
      <c r="BK157" s="1163"/>
      <c r="BL157" s="1163"/>
      <c r="BM157" s="1163"/>
      <c r="BN157" s="1163"/>
      <c r="BO157" s="1163"/>
      <c r="BP157" s="1163"/>
      <c r="BQ157" s="1163"/>
      <c r="BR157" s="1163"/>
      <c r="BS157" s="1163"/>
      <c r="BT157" s="1163"/>
      <c r="BU157" s="1163"/>
      <c r="BV157" s="1163"/>
      <c r="BW157" s="1163"/>
      <c r="BX157" s="1163"/>
      <c r="BY157" s="1163"/>
      <c r="BZ157" s="1163"/>
      <c r="CA157" s="1163"/>
      <c r="CB157" s="1163"/>
      <c r="CC157" s="1163"/>
      <c r="CD157" s="1163"/>
      <c r="CE157" s="1163"/>
      <c r="CF157" s="1163"/>
      <c r="CG157" s="1163"/>
      <c r="CH157" s="1163"/>
      <c r="CI157" s="1163"/>
      <c r="CJ157" s="1163"/>
      <c r="CK157" s="1163"/>
      <c r="CL157" s="1163"/>
      <c r="CM157" s="1163"/>
    </row>
    <row r="158" spans="1:91" s="55" customFormat="1" ht="45">
      <c r="A158" s="762"/>
      <c r="B158" s="767" t="s">
        <v>48</v>
      </c>
      <c r="C158" s="768" t="s">
        <v>5191</v>
      </c>
      <c r="D158" s="824" t="s">
        <v>48</v>
      </c>
      <c r="E158" s="770" t="s">
        <v>748</v>
      </c>
      <c r="F158" s="768" t="s">
        <v>5191</v>
      </c>
      <c r="G158" s="825" t="s">
        <v>748</v>
      </c>
      <c r="H158" s="772">
        <v>21</v>
      </c>
      <c r="I158" s="768" t="s">
        <v>5191</v>
      </c>
      <c r="J158" s="826">
        <v>21</v>
      </c>
      <c r="K158" s="772">
        <v>47</v>
      </c>
      <c r="L158" s="768" t="s">
        <v>5191</v>
      </c>
      <c r="M158" s="827">
        <v>47</v>
      </c>
      <c r="N158" s="762"/>
      <c r="O158" s="767" t="s">
        <v>48</v>
      </c>
      <c r="P158" s="768" t="s">
        <v>5191</v>
      </c>
      <c r="Q158" s="828" t="s">
        <v>48</v>
      </c>
      <c r="R158" s="770" t="s">
        <v>748</v>
      </c>
      <c r="S158" s="768" t="s">
        <v>5191</v>
      </c>
      <c r="T158" s="829" t="s">
        <v>748</v>
      </c>
      <c r="U158" s="772">
        <v>21</v>
      </c>
      <c r="V158" s="768" t="s">
        <v>5191</v>
      </c>
      <c r="W158" s="828">
        <v>21</v>
      </c>
      <c r="X158" s="772">
        <v>47</v>
      </c>
      <c r="Y158" s="768" t="s">
        <v>5191</v>
      </c>
      <c r="Z158" s="830">
        <v>47</v>
      </c>
      <c r="AA158" s="762"/>
      <c r="AB158" s="1170"/>
      <c r="AC158" s="1170"/>
      <c r="AD158" s="1163"/>
      <c r="AE158" s="1163"/>
      <c r="AF158" s="1163"/>
      <c r="AG158" s="1163"/>
      <c r="AH158" s="1163"/>
      <c r="AI158" s="1163"/>
      <c r="AJ158" s="1163"/>
      <c r="AK158" s="1163"/>
      <c r="AL158" s="1163"/>
      <c r="AM158" s="1163"/>
      <c r="AN158" s="1163"/>
      <c r="AO158" s="1163"/>
      <c r="AP158" s="1163"/>
      <c r="AQ158" s="1163"/>
      <c r="AR158" s="1163"/>
      <c r="AS158" s="1163"/>
      <c r="AT158" s="1163"/>
      <c r="AU158" s="1163"/>
      <c r="AV158" s="1163"/>
      <c r="AW158" s="1163"/>
      <c r="AX158" s="1163"/>
      <c r="AY158" s="1163"/>
      <c r="AZ158" s="1163"/>
      <c r="BA158" s="1163"/>
      <c r="BB158" s="1163"/>
      <c r="BC158" s="1163"/>
      <c r="BD158" s="1163"/>
      <c r="BE158" s="1163"/>
      <c r="BF158" s="1163"/>
      <c r="BG158" s="1163"/>
      <c r="BH158" s="1163"/>
      <c r="BI158" s="1163"/>
      <c r="BJ158" s="1163"/>
      <c r="BK158" s="1163"/>
      <c r="BL158" s="1163"/>
      <c r="BM158" s="1163"/>
      <c r="BN158" s="1163"/>
      <c r="BO158" s="1163"/>
      <c r="BP158" s="1163"/>
      <c r="BQ158" s="1163"/>
      <c r="BR158" s="1163"/>
      <c r="BS158" s="1163"/>
      <c r="BT158" s="1163"/>
      <c r="BU158" s="1163"/>
      <c r="BV158" s="1163"/>
      <c r="BW158" s="1163"/>
      <c r="BX158" s="1163"/>
      <c r="BY158" s="1163"/>
      <c r="BZ158" s="1163"/>
      <c r="CA158" s="1163"/>
      <c r="CB158" s="1163"/>
      <c r="CC158" s="1163"/>
      <c r="CD158" s="1163"/>
      <c r="CE158" s="1163"/>
      <c r="CF158" s="1163"/>
      <c r="CG158" s="1163"/>
      <c r="CH158" s="1163"/>
      <c r="CI158" s="1163"/>
      <c r="CJ158" s="1163"/>
      <c r="CK158" s="1163"/>
      <c r="CL158" s="1163"/>
      <c r="CM158" s="1163"/>
    </row>
    <row r="159" spans="1:91" s="55" customFormat="1" ht="45">
      <c r="A159" s="762"/>
      <c r="B159" s="767" t="s">
        <v>42</v>
      </c>
      <c r="C159" s="768" t="s">
        <v>5191</v>
      </c>
      <c r="D159" s="824" t="s">
        <v>42</v>
      </c>
      <c r="E159" s="770" t="s">
        <v>5249</v>
      </c>
      <c r="F159" s="768" t="s">
        <v>5191</v>
      </c>
      <c r="G159" s="825" t="s">
        <v>5249</v>
      </c>
      <c r="H159" s="772">
        <v>22</v>
      </c>
      <c r="I159" s="768" t="s">
        <v>5191</v>
      </c>
      <c r="J159" s="826">
        <v>22</v>
      </c>
      <c r="K159" s="772">
        <v>48</v>
      </c>
      <c r="L159" s="768" t="s">
        <v>5191</v>
      </c>
      <c r="M159" s="827">
        <v>48</v>
      </c>
      <c r="N159" s="762"/>
      <c r="O159" s="767" t="s">
        <v>42</v>
      </c>
      <c r="P159" s="768" t="s">
        <v>5191</v>
      </c>
      <c r="Q159" s="828" t="s">
        <v>42</v>
      </c>
      <c r="R159" s="770" t="s">
        <v>5249</v>
      </c>
      <c r="S159" s="768" t="s">
        <v>5191</v>
      </c>
      <c r="T159" s="829" t="s">
        <v>5249</v>
      </c>
      <c r="U159" s="772">
        <v>22</v>
      </c>
      <c r="V159" s="768" t="s">
        <v>5191</v>
      </c>
      <c r="W159" s="828">
        <v>22</v>
      </c>
      <c r="X159" s="772">
        <v>48</v>
      </c>
      <c r="Y159" s="768" t="s">
        <v>5191</v>
      </c>
      <c r="Z159" s="830">
        <v>48</v>
      </c>
      <c r="AA159" s="762"/>
      <c r="AB159" s="1170"/>
      <c r="AC159" s="1170"/>
      <c r="AD159" s="1163"/>
      <c r="AE159" s="1163"/>
      <c r="AF159" s="1163"/>
      <c r="AG159" s="1163"/>
      <c r="AH159" s="1163"/>
      <c r="AI159" s="1163"/>
      <c r="AJ159" s="1163"/>
      <c r="AK159" s="1163"/>
      <c r="AL159" s="1163"/>
      <c r="AM159" s="1163"/>
      <c r="AN159" s="1163"/>
      <c r="AO159" s="1163"/>
      <c r="AP159" s="1163"/>
      <c r="AQ159" s="1163"/>
      <c r="AR159" s="1163"/>
      <c r="AS159" s="1163"/>
      <c r="AT159" s="1163"/>
      <c r="AU159" s="1163"/>
      <c r="AV159" s="1163"/>
      <c r="AW159" s="1163"/>
      <c r="AX159" s="1163"/>
      <c r="AY159" s="1163"/>
      <c r="AZ159" s="1163"/>
      <c r="BA159" s="1163"/>
      <c r="BB159" s="1163"/>
      <c r="BC159" s="1163"/>
      <c r="BD159" s="1163"/>
      <c r="BE159" s="1163"/>
      <c r="BF159" s="1163"/>
      <c r="BG159" s="1163"/>
      <c r="BH159" s="1163"/>
      <c r="BI159" s="1163"/>
      <c r="BJ159" s="1163"/>
      <c r="BK159" s="1163"/>
      <c r="BL159" s="1163"/>
      <c r="BM159" s="1163"/>
      <c r="BN159" s="1163"/>
      <c r="BO159" s="1163"/>
      <c r="BP159" s="1163"/>
      <c r="BQ159" s="1163"/>
      <c r="BR159" s="1163"/>
      <c r="BS159" s="1163"/>
      <c r="BT159" s="1163"/>
      <c r="BU159" s="1163"/>
      <c r="BV159" s="1163"/>
      <c r="BW159" s="1163"/>
      <c r="BX159" s="1163"/>
      <c r="BY159" s="1163"/>
      <c r="BZ159" s="1163"/>
      <c r="CA159" s="1163"/>
      <c r="CB159" s="1163"/>
      <c r="CC159" s="1163"/>
      <c r="CD159" s="1163"/>
      <c r="CE159" s="1163"/>
      <c r="CF159" s="1163"/>
      <c r="CG159" s="1163"/>
      <c r="CH159" s="1163"/>
      <c r="CI159" s="1163"/>
      <c r="CJ159" s="1163"/>
      <c r="CK159" s="1163"/>
      <c r="CL159" s="1163"/>
      <c r="CM159" s="1163"/>
    </row>
    <row r="160" spans="1:91" s="55" customFormat="1" ht="45">
      <c r="A160" s="762"/>
      <c r="B160" s="767" t="s">
        <v>5250</v>
      </c>
      <c r="C160" s="768" t="s">
        <v>5191</v>
      </c>
      <c r="D160" s="824" t="s">
        <v>5250</v>
      </c>
      <c r="E160" s="770" t="s">
        <v>5251</v>
      </c>
      <c r="F160" s="768" t="s">
        <v>5191</v>
      </c>
      <c r="G160" s="825" t="s">
        <v>5251</v>
      </c>
      <c r="H160" s="772">
        <v>23</v>
      </c>
      <c r="I160" s="768" t="s">
        <v>5191</v>
      </c>
      <c r="J160" s="826">
        <v>23</v>
      </c>
      <c r="K160" s="772">
        <v>49</v>
      </c>
      <c r="L160" s="768" t="s">
        <v>5191</v>
      </c>
      <c r="M160" s="827">
        <v>49</v>
      </c>
      <c r="N160" s="762"/>
      <c r="O160" s="767" t="s">
        <v>5250</v>
      </c>
      <c r="P160" s="768" t="s">
        <v>5191</v>
      </c>
      <c r="Q160" s="828" t="s">
        <v>5250</v>
      </c>
      <c r="R160" s="770" t="s">
        <v>5251</v>
      </c>
      <c r="S160" s="768" t="s">
        <v>5191</v>
      </c>
      <c r="T160" s="829" t="s">
        <v>5251</v>
      </c>
      <c r="U160" s="772">
        <v>23</v>
      </c>
      <c r="V160" s="768" t="s">
        <v>5191</v>
      </c>
      <c r="W160" s="828">
        <v>23</v>
      </c>
      <c r="X160" s="772">
        <v>49</v>
      </c>
      <c r="Y160" s="768" t="s">
        <v>5191</v>
      </c>
      <c r="Z160" s="830">
        <v>49</v>
      </c>
      <c r="AA160" s="762"/>
      <c r="AB160" s="1170"/>
      <c r="AC160" s="1170"/>
      <c r="AD160" s="1163"/>
      <c r="AE160" s="1163"/>
      <c r="AF160" s="1163"/>
      <c r="AG160" s="1163"/>
      <c r="AH160" s="1163"/>
      <c r="AI160" s="1163"/>
      <c r="AJ160" s="1163"/>
      <c r="AK160" s="1163"/>
      <c r="AL160" s="1163"/>
      <c r="AM160" s="1163"/>
      <c r="AN160" s="1163"/>
      <c r="AO160" s="1163"/>
      <c r="AP160" s="1163"/>
      <c r="AQ160" s="1163"/>
      <c r="AR160" s="1163"/>
      <c r="AS160" s="1163"/>
      <c r="AT160" s="1163"/>
      <c r="AU160" s="1163"/>
      <c r="AV160" s="1163"/>
      <c r="AW160" s="1163"/>
      <c r="AX160" s="1163"/>
      <c r="AY160" s="1163"/>
      <c r="AZ160" s="1163"/>
      <c r="BA160" s="1163"/>
      <c r="BB160" s="1163"/>
      <c r="BC160" s="1163"/>
      <c r="BD160" s="1163"/>
      <c r="BE160" s="1163"/>
      <c r="BF160" s="1163"/>
      <c r="BG160" s="1163"/>
      <c r="BH160" s="1163"/>
      <c r="BI160" s="1163"/>
      <c r="BJ160" s="1163"/>
      <c r="BK160" s="1163"/>
      <c r="BL160" s="1163"/>
      <c r="BM160" s="1163"/>
      <c r="BN160" s="1163"/>
      <c r="BO160" s="1163"/>
      <c r="BP160" s="1163"/>
      <c r="BQ160" s="1163"/>
      <c r="BR160" s="1163"/>
      <c r="BS160" s="1163"/>
      <c r="BT160" s="1163"/>
      <c r="BU160" s="1163"/>
      <c r="BV160" s="1163"/>
      <c r="BW160" s="1163"/>
      <c r="BX160" s="1163"/>
      <c r="BY160" s="1163"/>
      <c r="BZ160" s="1163"/>
      <c r="CA160" s="1163"/>
      <c r="CB160" s="1163"/>
      <c r="CC160" s="1163"/>
      <c r="CD160" s="1163"/>
      <c r="CE160" s="1163"/>
      <c r="CF160" s="1163"/>
      <c r="CG160" s="1163"/>
      <c r="CH160" s="1163"/>
      <c r="CI160" s="1163"/>
      <c r="CJ160" s="1163"/>
      <c r="CK160" s="1163"/>
      <c r="CL160" s="1163"/>
      <c r="CM160" s="1163"/>
    </row>
    <row r="161" spans="1:91" s="55" customFormat="1" ht="45">
      <c r="A161" s="762"/>
      <c r="B161" s="767" t="s">
        <v>746</v>
      </c>
      <c r="C161" s="768" t="s">
        <v>5191</v>
      </c>
      <c r="D161" s="824" t="s">
        <v>746</v>
      </c>
      <c r="E161" s="770" t="s">
        <v>5252</v>
      </c>
      <c r="F161" s="768" t="s">
        <v>5191</v>
      </c>
      <c r="G161" s="825" t="s">
        <v>5252</v>
      </c>
      <c r="H161" s="772">
        <v>24</v>
      </c>
      <c r="I161" s="768" t="s">
        <v>5191</v>
      </c>
      <c r="J161" s="826">
        <v>24</v>
      </c>
      <c r="K161" s="772">
        <v>50</v>
      </c>
      <c r="L161" s="768" t="s">
        <v>5191</v>
      </c>
      <c r="M161" s="827">
        <v>50</v>
      </c>
      <c r="N161" s="762"/>
      <c r="O161" s="767" t="s">
        <v>746</v>
      </c>
      <c r="P161" s="768" t="s">
        <v>5191</v>
      </c>
      <c r="Q161" s="828" t="s">
        <v>746</v>
      </c>
      <c r="R161" s="770" t="s">
        <v>5252</v>
      </c>
      <c r="S161" s="768" t="s">
        <v>5191</v>
      </c>
      <c r="T161" s="829" t="s">
        <v>5252</v>
      </c>
      <c r="U161" s="772">
        <v>24</v>
      </c>
      <c r="V161" s="768" t="s">
        <v>5191</v>
      </c>
      <c r="W161" s="828">
        <v>24</v>
      </c>
      <c r="X161" s="772">
        <v>50</v>
      </c>
      <c r="Y161" s="768" t="s">
        <v>5191</v>
      </c>
      <c r="Z161" s="830">
        <v>50</v>
      </c>
      <c r="AA161" s="762"/>
      <c r="AB161" s="1170"/>
      <c r="AC161" s="1170"/>
      <c r="AD161" s="1163"/>
      <c r="AE161" s="1163"/>
      <c r="AF161" s="1163"/>
      <c r="AG161" s="1163"/>
      <c r="AH161" s="1163"/>
      <c r="AI161" s="1163"/>
      <c r="AJ161" s="1163"/>
      <c r="AK161" s="1163"/>
      <c r="AL161" s="1163"/>
      <c r="AM161" s="1163"/>
      <c r="AN161" s="1163"/>
      <c r="AO161" s="1163"/>
      <c r="AP161" s="1163"/>
      <c r="AQ161" s="1163"/>
      <c r="AR161" s="1163"/>
      <c r="AS161" s="1163"/>
      <c r="AT161" s="1163"/>
      <c r="AU161" s="1163"/>
      <c r="AV161" s="1163"/>
      <c r="AW161" s="1163"/>
      <c r="AX161" s="1163"/>
      <c r="AY161" s="1163"/>
      <c r="AZ161" s="1163"/>
      <c r="BA161" s="1163"/>
      <c r="BB161" s="1163"/>
      <c r="BC161" s="1163"/>
      <c r="BD161" s="1163"/>
      <c r="BE161" s="1163"/>
      <c r="BF161" s="1163"/>
      <c r="BG161" s="1163"/>
      <c r="BH161" s="1163"/>
      <c r="BI161" s="1163"/>
      <c r="BJ161" s="1163"/>
      <c r="BK161" s="1163"/>
      <c r="BL161" s="1163"/>
      <c r="BM161" s="1163"/>
      <c r="BN161" s="1163"/>
      <c r="BO161" s="1163"/>
      <c r="BP161" s="1163"/>
      <c r="BQ161" s="1163"/>
      <c r="BR161" s="1163"/>
      <c r="BS161" s="1163"/>
      <c r="BT161" s="1163"/>
      <c r="BU161" s="1163"/>
      <c r="BV161" s="1163"/>
      <c r="BW161" s="1163"/>
      <c r="BX161" s="1163"/>
      <c r="BY161" s="1163"/>
      <c r="BZ161" s="1163"/>
      <c r="CA161" s="1163"/>
      <c r="CB161" s="1163"/>
      <c r="CC161" s="1163"/>
      <c r="CD161" s="1163"/>
      <c r="CE161" s="1163"/>
      <c r="CF161" s="1163"/>
      <c r="CG161" s="1163"/>
      <c r="CH161" s="1163"/>
      <c r="CI161" s="1163"/>
      <c r="CJ161" s="1163"/>
      <c r="CK161" s="1163"/>
      <c r="CL161" s="1163"/>
      <c r="CM161" s="1163"/>
    </row>
    <row r="162" spans="1:91" s="55" customFormat="1" ht="45">
      <c r="A162" s="762"/>
      <c r="B162" s="767" t="s">
        <v>5241</v>
      </c>
      <c r="C162" s="768" t="s">
        <v>5191</v>
      </c>
      <c r="D162" s="824" t="s">
        <v>5241</v>
      </c>
      <c r="E162" s="770" t="s">
        <v>5246</v>
      </c>
      <c r="F162" s="768" t="s">
        <v>5191</v>
      </c>
      <c r="G162" s="825" t="s">
        <v>5246</v>
      </c>
      <c r="H162" s="772">
        <v>25</v>
      </c>
      <c r="I162" s="768" t="s">
        <v>5191</v>
      </c>
      <c r="J162" s="826">
        <v>25</v>
      </c>
      <c r="K162" s="772">
        <v>51</v>
      </c>
      <c r="L162" s="768" t="s">
        <v>5191</v>
      </c>
      <c r="M162" s="827">
        <v>51</v>
      </c>
      <c r="N162" s="762"/>
      <c r="O162" s="767" t="s">
        <v>5241</v>
      </c>
      <c r="P162" s="768" t="s">
        <v>5191</v>
      </c>
      <c r="Q162" s="828" t="s">
        <v>5241</v>
      </c>
      <c r="R162" s="770" t="s">
        <v>5246</v>
      </c>
      <c r="S162" s="768" t="s">
        <v>5191</v>
      </c>
      <c r="T162" s="829" t="s">
        <v>5246</v>
      </c>
      <c r="U162" s="772">
        <v>25</v>
      </c>
      <c r="V162" s="768" t="s">
        <v>5191</v>
      </c>
      <c r="W162" s="828">
        <v>25</v>
      </c>
      <c r="X162" s="772">
        <v>51</v>
      </c>
      <c r="Y162" s="768" t="s">
        <v>5191</v>
      </c>
      <c r="Z162" s="830">
        <v>51</v>
      </c>
      <c r="AA162" s="762"/>
      <c r="AB162" s="1170"/>
      <c r="AC162" s="1170"/>
      <c r="AD162" s="1163"/>
      <c r="AE162" s="1163"/>
      <c r="AF162" s="1163"/>
      <c r="AG162" s="1163"/>
      <c r="AH162" s="1163"/>
      <c r="AI162" s="1163"/>
      <c r="AJ162" s="1163"/>
      <c r="AK162" s="1163"/>
      <c r="AL162" s="1163"/>
      <c r="AM162" s="1163"/>
      <c r="AN162" s="1163"/>
      <c r="AO162" s="1163"/>
      <c r="AP162" s="1163"/>
      <c r="AQ162" s="1163"/>
      <c r="AR162" s="1163"/>
      <c r="AS162" s="1163"/>
      <c r="AT162" s="1163"/>
      <c r="AU162" s="1163"/>
      <c r="AV162" s="1163"/>
      <c r="AW162" s="1163"/>
      <c r="AX162" s="1163"/>
      <c r="AY162" s="1163"/>
      <c r="AZ162" s="1163"/>
      <c r="BA162" s="1163"/>
      <c r="BB162" s="1163"/>
      <c r="BC162" s="1163"/>
      <c r="BD162" s="1163"/>
      <c r="BE162" s="1163"/>
      <c r="BF162" s="1163"/>
      <c r="BG162" s="1163"/>
      <c r="BH162" s="1163"/>
      <c r="BI162" s="1163"/>
      <c r="BJ162" s="1163"/>
      <c r="BK162" s="1163"/>
      <c r="BL162" s="1163"/>
      <c r="BM162" s="1163"/>
      <c r="BN162" s="1163"/>
      <c r="BO162" s="1163"/>
      <c r="BP162" s="1163"/>
      <c r="BQ162" s="1163"/>
      <c r="BR162" s="1163"/>
      <c r="BS162" s="1163"/>
      <c r="BT162" s="1163"/>
      <c r="BU162" s="1163"/>
      <c r="BV162" s="1163"/>
      <c r="BW162" s="1163"/>
      <c r="BX162" s="1163"/>
      <c r="BY162" s="1163"/>
      <c r="BZ162" s="1163"/>
      <c r="CA162" s="1163"/>
      <c r="CB162" s="1163"/>
      <c r="CC162" s="1163"/>
      <c r="CD162" s="1163"/>
      <c r="CE162" s="1163"/>
      <c r="CF162" s="1163"/>
      <c r="CG162" s="1163"/>
      <c r="CH162" s="1163"/>
      <c r="CI162" s="1163"/>
      <c r="CJ162" s="1163"/>
      <c r="CK162" s="1163"/>
      <c r="CL162" s="1163"/>
      <c r="CM162" s="1163"/>
    </row>
    <row r="163" spans="1:91" s="55" customFormat="1" ht="45">
      <c r="A163" s="762"/>
      <c r="B163" s="767" t="s">
        <v>44</v>
      </c>
      <c r="C163" s="768" t="s">
        <v>5191</v>
      </c>
      <c r="D163" s="824" t="s">
        <v>44</v>
      </c>
      <c r="E163" s="770" t="s">
        <v>5245</v>
      </c>
      <c r="F163" s="768" t="s">
        <v>5191</v>
      </c>
      <c r="G163" s="825" t="s">
        <v>5245</v>
      </c>
      <c r="H163" s="772">
        <v>26</v>
      </c>
      <c r="I163" s="768" t="s">
        <v>5191</v>
      </c>
      <c r="J163" s="826">
        <v>26</v>
      </c>
      <c r="K163" s="772">
        <v>52</v>
      </c>
      <c r="L163" s="768" t="s">
        <v>5191</v>
      </c>
      <c r="M163" s="827">
        <v>52</v>
      </c>
      <c r="N163" s="762"/>
      <c r="O163" s="767" t="s">
        <v>44</v>
      </c>
      <c r="P163" s="768" t="s">
        <v>5191</v>
      </c>
      <c r="Q163" s="828" t="s">
        <v>44</v>
      </c>
      <c r="R163" s="770" t="s">
        <v>5245</v>
      </c>
      <c r="S163" s="768" t="s">
        <v>5191</v>
      </c>
      <c r="T163" s="829" t="s">
        <v>5245</v>
      </c>
      <c r="U163" s="772">
        <v>26</v>
      </c>
      <c r="V163" s="768" t="s">
        <v>5191</v>
      </c>
      <c r="W163" s="828">
        <v>26</v>
      </c>
      <c r="X163" s="772">
        <v>52</v>
      </c>
      <c r="Y163" s="768" t="s">
        <v>5191</v>
      </c>
      <c r="Z163" s="830">
        <v>52</v>
      </c>
      <c r="AA163" s="762"/>
      <c r="AB163" s="1170"/>
      <c r="AC163" s="1170"/>
      <c r="AD163" s="1163"/>
      <c r="AE163" s="1163"/>
      <c r="AF163" s="1163"/>
      <c r="AG163" s="1163"/>
      <c r="AH163" s="1163"/>
      <c r="AI163" s="1163"/>
      <c r="AJ163" s="1163"/>
      <c r="AK163" s="1163"/>
      <c r="AL163" s="1163"/>
      <c r="AM163" s="1163"/>
      <c r="AN163" s="1163"/>
      <c r="AO163" s="1163"/>
      <c r="AP163" s="1163"/>
      <c r="AQ163" s="1163"/>
      <c r="AR163" s="1163"/>
      <c r="AS163" s="1163"/>
      <c r="AT163" s="1163"/>
      <c r="AU163" s="1163"/>
      <c r="AV163" s="1163"/>
      <c r="AW163" s="1163"/>
      <c r="AX163" s="1163"/>
      <c r="AY163" s="1163"/>
      <c r="AZ163" s="1163"/>
      <c r="BA163" s="1163"/>
      <c r="BB163" s="1163"/>
      <c r="BC163" s="1163"/>
      <c r="BD163" s="1163"/>
      <c r="BE163" s="1163"/>
      <c r="BF163" s="1163"/>
      <c r="BG163" s="1163"/>
      <c r="BH163" s="1163"/>
      <c r="BI163" s="1163"/>
      <c r="BJ163" s="1163"/>
      <c r="BK163" s="1163"/>
      <c r="BL163" s="1163"/>
      <c r="BM163" s="1163"/>
      <c r="BN163" s="1163"/>
      <c r="BO163" s="1163"/>
      <c r="BP163" s="1163"/>
      <c r="BQ163" s="1163"/>
      <c r="BR163" s="1163"/>
      <c r="BS163" s="1163"/>
      <c r="BT163" s="1163"/>
      <c r="BU163" s="1163"/>
      <c r="BV163" s="1163"/>
      <c r="BW163" s="1163"/>
      <c r="BX163" s="1163"/>
      <c r="BY163" s="1163"/>
      <c r="BZ163" s="1163"/>
      <c r="CA163" s="1163"/>
      <c r="CB163" s="1163"/>
      <c r="CC163" s="1163"/>
      <c r="CD163" s="1163"/>
      <c r="CE163" s="1163"/>
      <c r="CF163" s="1163"/>
      <c r="CG163" s="1163"/>
      <c r="CH163" s="1163"/>
      <c r="CI163" s="1163"/>
      <c r="CJ163" s="1163"/>
      <c r="CK163" s="1163"/>
      <c r="CL163" s="1163"/>
      <c r="CM163" s="1163"/>
    </row>
    <row r="164" spans="1:91" s="55" customFormat="1" ht="45">
      <c r="A164" s="762"/>
      <c r="B164" s="767" t="s">
        <v>725</v>
      </c>
      <c r="C164" s="768" t="s">
        <v>5191</v>
      </c>
      <c r="D164" s="824" t="s">
        <v>725</v>
      </c>
      <c r="E164" s="770" t="s">
        <v>5</v>
      </c>
      <c r="F164" s="768" t="s">
        <v>5191</v>
      </c>
      <c r="G164" s="825" t="s">
        <v>5</v>
      </c>
      <c r="H164" s="772" t="s">
        <v>5243</v>
      </c>
      <c r="I164" s="768" t="s">
        <v>5191</v>
      </c>
      <c r="J164" s="826" t="s">
        <v>5243</v>
      </c>
      <c r="K164" s="772" t="s">
        <v>5306</v>
      </c>
      <c r="L164" s="768" t="s">
        <v>5191</v>
      </c>
      <c r="M164" s="827" t="s">
        <v>5306</v>
      </c>
      <c r="N164" s="762"/>
      <c r="O164" s="767" t="s">
        <v>725</v>
      </c>
      <c r="P164" s="768" t="s">
        <v>5191</v>
      </c>
      <c r="Q164" s="828" t="s">
        <v>725</v>
      </c>
      <c r="R164" s="770" t="s">
        <v>5</v>
      </c>
      <c r="S164" s="768" t="s">
        <v>5191</v>
      </c>
      <c r="T164" s="829" t="s">
        <v>5</v>
      </c>
      <c r="U164" s="772" t="s">
        <v>5243</v>
      </c>
      <c r="V164" s="768" t="s">
        <v>5191</v>
      </c>
      <c r="W164" s="828" t="s">
        <v>5243</v>
      </c>
      <c r="X164" s="772" t="s">
        <v>5306</v>
      </c>
      <c r="Y164" s="768" t="s">
        <v>5191</v>
      </c>
      <c r="Z164" s="830" t="s">
        <v>5306</v>
      </c>
      <c r="AA164" s="762"/>
      <c r="AB164" s="1170"/>
      <c r="AC164" s="1170"/>
      <c r="AD164" s="1163"/>
      <c r="AE164" s="1163"/>
      <c r="AF164" s="1163"/>
      <c r="AG164" s="1163"/>
      <c r="AH164" s="1163"/>
      <c r="AI164" s="1163"/>
      <c r="AJ164" s="1163"/>
      <c r="AK164" s="1163"/>
      <c r="AL164" s="1163"/>
      <c r="AM164" s="1163"/>
      <c r="AN164" s="1163"/>
      <c r="AO164" s="1163"/>
      <c r="AP164" s="1163"/>
      <c r="AQ164" s="1163"/>
      <c r="AR164" s="1163"/>
      <c r="AS164" s="1163"/>
      <c r="AT164" s="1163"/>
      <c r="AU164" s="1163"/>
      <c r="AV164" s="1163"/>
      <c r="AW164" s="1163"/>
      <c r="AX164" s="1163"/>
      <c r="AY164" s="1163"/>
      <c r="AZ164" s="1163"/>
      <c r="BA164" s="1163"/>
      <c r="BB164" s="1163"/>
      <c r="BC164" s="1163"/>
      <c r="BD164" s="1163"/>
      <c r="BE164" s="1163"/>
      <c r="BF164" s="1163"/>
      <c r="BG164" s="1163"/>
      <c r="BH164" s="1163"/>
      <c r="BI164" s="1163"/>
      <c r="BJ164" s="1163"/>
      <c r="BK164" s="1163"/>
      <c r="BL164" s="1163"/>
      <c r="BM164" s="1163"/>
      <c r="BN164" s="1163"/>
      <c r="BO164" s="1163"/>
      <c r="BP164" s="1163"/>
      <c r="BQ164" s="1163"/>
      <c r="BR164" s="1163"/>
      <c r="BS164" s="1163"/>
      <c r="BT164" s="1163"/>
      <c r="BU164" s="1163"/>
      <c r="BV164" s="1163"/>
      <c r="BW164" s="1163"/>
      <c r="BX164" s="1163"/>
      <c r="BY164" s="1163"/>
      <c r="BZ164" s="1163"/>
      <c r="CA164" s="1163"/>
      <c r="CB164" s="1163"/>
      <c r="CC164" s="1163"/>
      <c r="CD164" s="1163"/>
      <c r="CE164" s="1163"/>
      <c r="CF164" s="1163"/>
      <c r="CG164" s="1163"/>
      <c r="CH164" s="1163"/>
      <c r="CI164" s="1163"/>
      <c r="CJ164" s="1163"/>
      <c r="CK164" s="1163"/>
      <c r="CL164" s="1163"/>
      <c r="CM164" s="1163"/>
    </row>
    <row r="165" spans="1:91" s="55" customFormat="1" ht="45">
      <c r="A165" s="762"/>
      <c r="B165" s="767" t="s">
        <v>5173</v>
      </c>
      <c r="C165" s="768" t="s">
        <v>5191</v>
      </c>
      <c r="D165" s="824" t="s">
        <v>5173</v>
      </c>
      <c r="E165" s="770" t="s">
        <v>724</v>
      </c>
      <c r="F165" s="768" t="s">
        <v>5191</v>
      </c>
      <c r="G165" s="825" t="s">
        <v>724</v>
      </c>
      <c r="H165" s="772" t="s">
        <v>726</v>
      </c>
      <c r="I165" s="768" t="s">
        <v>5191</v>
      </c>
      <c r="J165" s="826" t="s">
        <v>726</v>
      </c>
      <c r="K165" s="772" t="s">
        <v>5307</v>
      </c>
      <c r="L165" s="768" t="s">
        <v>5191</v>
      </c>
      <c r="M165" s="827" t="s">
        <v>5307</v>
      </c>
      <c r="N165" s="762"/>
      <c r="O165" s="767" t="s">
        <v>5173</v>
      </c>
      <c r="P165" s="768" t="s">
        <v>5191</v>
      </c>
      <c r="Q165" s="828" t="s">
        <v>5173</v>
      </c>
      <c r="R165" s="770" t="s">
        <v>724</v>
      </c>
      <c r="S165" s="768" t="s">
        <v>5191</v>
      </c>
      <c r="T165" s="829" t="s">
        <v>724</v>
      </c>
      <c r="U165" s="772" t="s">
        <v>726</v>
      </c>
      <c r="V165" s="768" t="s">
        <v>5191</v>
      </c>
      <c r="W165" s="828" t="s">
        <v>726</v>
      </c>
      <c r="X165" s="772" t="s">
        <v>5307</v>
      </c>
      <c r="Y165" s="768" t="s">
        <v>5191</v>
      </c>
      <c r="Z165" s="830" t="s">
        <v>5307</v>
      </c>
      <c r="AA165" s="762"/>
      <c r="AB165" s="1170"/>
      <c r="AC165" s="1170"/>
      <c r="AD165" s="1163"/>
      <c r="AE165" s="1163"/>
      <c r="AF165" s="1163"/>
      <c r="AG165" s="1163"/>
      <c r="AH165" s="1163"/>
      <c r="AI165" s="1163"/>
      <c r="AJ165" s="1163"/>
      <c r="AK165" s="1163"/>
      <c r="AL165" s="1163"/>
      <c r="AM165" s="1163"/>
      <c r="AN165" s="1163"/>
      <c r="AO165" s="1163"/>
      <c r="AP165" s="1163"/>
      <c r="AQ165" s="1163"/>
      <c r="AR165" s="1163"/>
      <c r="AS165" s="1163"/>
      <c r="AT165" s="1163"/>
      <c r="AU165" s="1163"/>
      <c r="AV165" s="1163"/>
      <c r="AW165" s="1163"/>
      <c r="AX165" s="1163"/>
      <c r="AY165" s="1163"/>
      <c r="AZ165" s="1163"/>
      <c r="BA165" s="1163"/>
      <c r="BB165" s="1163"/>
      <c r="BC165" s="1163"/>
      <c r="BD165" s="1163"/>
      <c r="BE165" s="1163"/>
      <c r="BF165" s="1163"/>
      <c r="BG165" s="1163"/>
      <c r="BH165" s="1163"/>
      <c r="BI165" s="1163"/>
      <c r="BJ165" s="1163"/>
      <c r="BK165" s="1163"/>
      <c r="BL165" s="1163"/>
      <c r="BM165" s="1163"/>
      <c r="BN165" s="1163"/>
      <c r="BO165" s="1163"/>
      <c r="BP165" s="1163"/>
      <c r="BQ165" s="1163"/>
      <c r="BR165" s="1163"/>
      <c r="BS165" s="1163"/>
      <c r="BT165" s="1163"/>
      <c r="BU165" s="1163"/>
      <c r="BV165" s="1163"/>
      <c r="BW165" s="1163"/>
      <c r="BX165" s="1163"/>
      <c r="BY165" s="1163"/>
      <c r="BZ165" s="1163"/>
      <c r="CA165" s="1163"/>
      <c r="CB165" s="1163"/>
      <c r="CC165" s="1163"/>
      <c r="CD165" s="1163"/>
      <c r="CE165" s="1163"/>
      <c r="CF165" s="1163"/>
      <c r="CG165" s="1163"/>
      <c r="CH165" s="1163"/>
      <c r="CI165" s="1163"/>
      <c r="CJ165" s="1163"/>
      <c r="CK165" s="1163"/>
      <c r="CL165" s="1163"/>
      <c r="CM165" s="1163"/>
    </row>
    <row r="166" spans="1:91" s="55" customFormat="1" ht="45">
      <c r="A166" s="762"/>
      <c r="B166" s="767" t="s">
        <v>5182</v>
      </c>
      <c r="C166" s="768" t="s">
        <v>5191</v>
      </c>
      <c r="D166" s="824" t="s">
        <v>5182</v>
      </c>
      <c r="E166" s="770" t="s">
        <v>5178</v>
      </c>
      <c r="F166" s="768" t="s">
        <v>5191</v>
      </c>
      <c r="G166" s="825" t="s">
        <v>5178</v>
      </c>
      <c r="H166" s="772" t="s">
        <v>689</v>
      </c>
      <c r="I166" s="768" t="s">
        <v>5191</v>
      </c>
      <c r="J166" s="826" t="s">
        <v>689</v>
      </c>
      <c r="K166" s="772" t="s">
        <v>5180</v>
      </c>
      <c r="L166" s="768" t="s">
        <v>5191</v>
      </c>
      <c r="M166" s="827" t="s">
        <v>5180</v>
      </c>
      <c r="N166" s="762"/>
      <c r="O166" s="767" t="s">
        <v>5182</v>
      </c>
      <c r="P166" s="768" t="s">
        <v>5191</v>
      </c>
      <c r="Q166" s="828" t="s">
        <v>5182</v>
      </c>
      <c r="R166" s="770" t="s">
        <v>5178</v>
      </c>
      <c r="S166" s="768" t="s">
        <v>5191</v>
      </c>
      <c r="T166" s="829" t="s">
        <v>5178</v>
      </c>
      <c r="U166" s="772" t="s">
        <v>689</v>
      </c>
      <c r="V166" s="768" t="s">
        <v>5191</v>
      </c>
      <c r="W166" s="828" t="s">
        <v>689</v>
      </c>
      <c r="X166" s="772" t="s">
        <v>5180</v>
      </c>
      <c r="Y166" s="768" t="s">
        <v>5191</v>
      </c>
      <c r="Z166" s="830" t="s">
        <v>5180</v>
      </c>
      <c r="AA166" s="762"/>
      <c r="AB166" s="1170"/>
      <c r="AC166" s="1170"/>
      <c r="AD166" s="1163"/>
      <c r="AE166" s="1163"/>
      <c r="AF166" s="1163"/>
      <c r="AG166" s="1163"/>
      <c r="AH166" s="1163"/>
      <c r="AI166" s="1163"/>
      <c r="AJ166" s="1163"/>
      <c r="AK166" s="1163"/>
      <c r="AL166" s="1163"/>
      <c r="AM166" s="1163"/>
      <c r="AN166" s="1163"/>
      <c r="AO166" s="1163"/>
      <c r="AP166" s="1163"/>
      <c r="AQ166" s="1163"/>
      <c r="AR166" s="1163"/>
      <c r="AS166" s="1163"/>
      <c r="AT166" s="1163"/>
      <c r="AU166" s="1163"/>
      <c r="AV166" s="1163"/>
      <c r="AW166" s="1163"/>
      <c r="AX166" s="1163"/>
      <c r="AY166" s="1163"/>
      <c r="AZ166" s="1163"/>
      <c r="BA166" s="1163"/>
      <c r="BB166" s="1163"/>
      <c r="BC166" s="1163"/>
      <c r="BD166" s="1163"/>
      <c r="BE166" s="1163"/>
      <c r="BF166" s="1163"/>
      <c r="BG166" s="1163"/>
      <c r="BH166" s="1163"/>
      <c r="BI166" s="1163"/>
      <c r="BJ166" s="1163"/>
      <c r="BK166" s="1163"/>
      <c r="BL166" s="1163"/>
      <c r="BM166" s="1163"/>
      <c r="BN166" s="1163"/>
      <c r="BO166" s="1163"/>
      <c r="BP166" s="1163"/>
      <c r="BQ166" s="1163"/>
      <c r="BR166" s="1163"/>
      <c r="BS166" s="1163"/>
      <c r="BT166" s="1163"/>
      <c r="BU166" s="1163"/>
      <c r="BV166" s="1163"/>
      <c r="BW166" s="1163"/>
      <c r="BX166" s="1163"/>
      <c r="BY166" s="1163"/>
      <c r="BZ166" s="1163"/>
      <c r="CA166" s="1163"/>
      <c r="CB166" s="1163"/>
      <c r="CC166" s="1163"/>
      <c r="CD166" s="1163"/>
      <c r="CE166" s="1163"/>
      <c r="CF166" s="1163"/>
      <c r="CG166" s="1163"/>
      <c r="CH166" s="1163"/>
      <c r="CI166" s="1163"/>
      <c r="CJ166" s="1163"/>
      <c r="CK166" s="1163"/>
      <c r="CL166" s="1163"/>
      <c r="CM166" s="1163"/>
    </row>
    <row r="167" spans="1:91" s="55" customFormat="1" ht="45">
      <c r="A167" s="762"/>
      <c r="B167" s="767" t="s">
        <v>5281</v>
      </c>
      <c r="C167" s="768" t="s">
        <v>5191</v>
      </c>
      <c r="D167" s="824" t="s">
        <v>5281</v>
      </c>
      <c r="E167" s="770" t="s">
        <v>5189</v>
      </c>
      <c r="F167" s="768" t="s">
        <v>5191</v>
      </c>
      <c r="G167" s="825" t="s">
        <v>5189</v>
      </c>
      <c r="H167" s="772" t="s">
        <v>768</v>
      </c>
      <c r="I167" s="768" t="s">
        <v>5191</v>
      </c>
      <c r="J167" s="826" t="s">
        <v>768</v>
      </c>
      <c r="K167" s="772" t="s">
        <v>2</v>
      </c>
      <c r="L167" s="768" t="s">
        <v>5191</v>
      </c>
      <c r="M167" s="827" t="s">
        <v>2</v>
      </c>
      <c r="N167" s="762"/>
      <c r="O167" s="767" t="s">
        <v>5281</v>
      </c>
      <c r="P167" s="768" t="s">
        <v>5191</v>
      </c>
      <c r="Q167" s="828" t="s">
        <v>5281</v>
      </c>
      <c r="R167" s="770" t="s">
        <v>5189</v>
      </c>
      <c r="S167" s="768" t="s">
        <v>5191</v>
      </c>
      <c r="T167" s="829" t="s">
        <v>5189</v>
      </c>
      <c r="U167" s="772" t="s">
        <v>768</v>
      </c>
      <c r="V167" s="768" t="s">
        <v>5191</v>
      </c>
      <c r="W167" s="828" t="s">
        <v>768</v>
      </c>
      <c r="X167" s="772" t="s">
        <v>2</v>
      </c>
      <c r="Y167" s="768" t="s">
        <v>5191</v>
      </c>
      <c r="Z167" s="830" t="s">
        <v>2</v>
      </c>
      <c r="AA167" s="762"/>
      <c r="AB167" s="1170"/>
      <c r="AC167" s="1170"/>
      <c r="AD167" s="1163"/>
      <c r="AE167" s="1163"/>
      <c r="AF167" s="1163"/>
      <c r="AG167" s="1163"/>
      <c r="AH167" s="1163"/>
      <c r="AI167" s="1163"/>
      <c r="AJ167" s="1163"/>
      <c r="AK167" s="1163"/>
      <c r="AL167" s="1163"/>
      <c r="AM167" s="1163"/>
      <c r="AN167" s="1163"/>
      <c r="AO167" s="1163"/>
      <c r="AP167" s="1163"/>
      <c r="AQ167" s="1163"/>
      <c r="AR167" s="1163"/>
      <c r="AS167" s="1163"/>
      <c r="AT167" s="1163"/>
      <c r="AU167" s="1163"/>
      <c r="AV167" s="1163"/>
      <c r="AW167" s="1163"/>
      <c r="AX167" s="1163"/>
      <c r="AY167" s="1163"/>
      <c r="AZ167" s="1163"/>
      <c r="BA167" s="1163"/>
      <c r="BB167" s="1163"/>
      <c r="BC167" s="1163"/>
      <c r="BD167" s="1163"/>
      <c r="BE167" s="1163"/>
      <c r="BF167" s="1163"/>
      <c r="BG167" s="1163"/>
      <c r="BH167" s="1163"/>
      <c r="BI167" s="1163"/>
      <c r="BJ167" s="1163"/>
      <c r="BK167" s="1163"/>
      <c r="BL167" s="1163"/>
      <c r="BM167" s="1163"/>
      <c r="BN167" s="1163"/>
      <c r="BO167" s="1163"/>
      <c r="BP167" s="1163"/>
      <c r="BQ167" s="1163"/>
      <c r="BR167" s="1163"/>
      <c r="BS167" s="1163"/>
      <c r="BT167" s="1163"/>
      <c r="BU167" s="1163"/>
      <c r="BV167" s="1163"/>
      <c r="BW167" s="1163"/>
      <c r="BX167" s="1163"/>
      <c r="BY167" s="1163"/>
      <c r="BZ167" s="1163"/>
      <c r="CA167" s="1163"/>
      <c r="CB167" s="1163"/>
      <c r="CC167" s="1163"/>
      <c r="CD167" s="1163"/>
      <c r="CE167" s="1163"/>
      <c r="CF167" s="1163"/>
      <c r="CG167" s="1163"/>
      <c r="CH167" s="1163"/>
      <c r="CI167" s="1163"/>
      <c r="CJ167" s="1163"/>
      <c r="CK167" s="1163"/>
      <c r="CL167" s="1163"/>
      <c r="CM167" s="1163"/>
    </row>
    <row r="168" spans="1:91" s="55" customFormat="1" ht="45">
      <c r="A168" s="762"/>
      <c r="B168" s="767" t="s">
        <v>5186</v>
      </c>
      <c r="C168" s="768" t="s">
        <v>5191</v>
      </c>
      <c r="D168" s="824" t="s">
        <v>5186</v>
      </c>
      <c r="E168" s="770" t="s">
        <v>5179</v>
      </c>
      <c r="F168" s="768" t="s">
        <v>5191</v>
      </c>
      <c r="G168" s="825" t="s">
        <v>5179</v>
      </c>
      <c r="H168" s="772" t="s">
        <v>1020</v>
      </c>
      <c r="I168" s="768" t="s">
        <v>5191</v>
      </c>
      <c r="J168" s="826" t="s">
        <v>1020</v>
      </c>
      <c r="K168" s="772" t="s">
        <v>5175</v>
      </c>
      <c r="L168" s="768" t="s">
        <v>5191</v>
      </c>
      <c r="M168" s="827" t="s">
        <v>5175</v>
      </c>
      <c r="N168" s="762"/>
      <c r="O168" s="767" t="s">
        <v>5186</v>
      </c>
      <c r="P168" s="768" t="s">
        <v>5191</v>
      </c>
      <c r="Q168" s="828" t="s">
        <v>5186</v>
      </c>
      <c r="R168" s="770" t="s">
        <v>5179</v>
      </c>
      <c r="S168" s="768" t="s">
        <v>5191</v>
      </c>
      <c r="T168" s="829" t="s">
        <v>5179</v>
      </c>
      <c r="U168" s="772" t="s">
        <v>1020</v>
      </c>
      <c r="V168" s="768" t="s">
        <v>5191</v>
      </c>
      <c r="W168" s="828" t="s">
        <v>1020</v>
      </c>
      <c r="X168" s="772" t="s">
        <v>5175</v>
      </c>
      <c r="Y168" s="768" t="s">
        <v>5191</v>
      </c>
      <c r="Z168" s="830" t="s">
        <v>5175</v>
      </c>
      <c r="AA168" s="762"/>
      <c r="AB168" s="1170"/>
      <c r="AC168" s="1170"/>
      <c r="AD168" s="1163"/>
      <c r="AE168" s="1163"/>
      <c r="AF168" s="1163"/>
      <c r="AG168" s="1163"/>
      <c r="AH168" s="1163"/>
      <c r="AI168" s="1163"/>
      <c r="AJ168" s="1163"/>
      <c r="AK168" s="1163"/>
      <c r="AL168" s="1163"/>
      <c r="AM168" s="1163"/>
      <c r="AN168" s="1163"/>
      <c r="AO168" s="1163"/>
      <c r="AP168" s="1163"/>
      <c r="AQ168" s="1163"/>
      <c r="AR168" s="1163"/>
      <c r="AS168" s="1163"/>
      <c r="AT168" s="1163"/>
      <c r="AU168" s="1163"/>
      <c r="AV168" s="1163"/>
      <c r="AW168" s="1163"/>
      <c r="AX168" s="1163"/>
      <c r="AY168" s="1163"/>
      <c r="AZ168" s="1163"/>
      <c r="BA168" s="1163"/>
      <c r="BB168" s="1163"/>
      <c r="BC168" s="1163"/>
      <c r="BD168" s="1163"/>
      <c r="BE168" s="1163"/>
      <c r="BF168" s="1163"/>
      <c r="BG168" s="1163"/>
      <c r="BH168" s="1163"/>
      <c r="BI168" s="1163"/>
      <c r="BJ168" s="1163"/>
      <c r="BK168" s="1163"/>
      <c r="BL168" s="1163"/>
      <c r="BM168" s="1163"/>
      <c r="BN168" s="1163"/>
      <c r="BO168" s="1163"/>
      <c r="BP168" s="1163"/>
      <c r="BQ168" s="1163"/>
      <c r="BR168" s="1163"/>
      <c r="BS168" s="1163"/>
      <c r="BT168" s="1163"/>
      <c r="BU168" s="1163"/>
      <c r="BV168" s="1163"/>
      <c r="BW168" s="1163"/>
      <c r="BX168" s="1163"/>
      <c r="BY168" s="1163"/>
      <c r="BZ168" s="1163"/>
      <c r="CA168" s="1163"/>
      <c r="CB168" s="1163"/>
      <c r="CC168" s="1163"/>
      <c r="CD168" s="1163"/>
      <c r="CE168" s="1163"/>
      <c r="CF168" s="1163"/>
      <c r="CG168" s="1163"/>
      <c r="CH168" s="1163"/>
      <c r="CI168" s="1163"/>
      <c r="CJ168" s="1163"/>
      <c r="CK168" s="1163"/>
      <c r="CL168" s="1163"/>
      <c r="CM168" s="1163"/>
    </row>
    <row r="169" spans="1:91" s="55" customFormat="1" ht="45">
      <c r="A169" s="762"/>
      <c r="B169" s="767" t="s">
        <v>5188</v>
      </c>
      <c r="C169" s="768" t="s">
        <v>5191</v>
      </c>
      <c r="D169" s="824" t="s">
        <v>5188</v>
      </c>
      <c r="E169" s="770" t="s">
        <v>5190</v>
      </c>
      <c r="F169" s="768" t="s">
        <v>5191</v>
      </c>
      <c r="G169" s="825" t="s">
        <v>5190</v>
      </c>
      <c r="H169" s="772" t="s">
        <v>5304</v>
      </c>
      <c r="I169" s="768" t="s">
        <v>5191</v>
      </c>
      <c r="J169" s="826" t="s">
        <v>5304</v>
      </c>
      <c r="K169" s="772" t="s">
        <v>723</v>
      </c>
      <c r="L169" s="768" t="s">
        <v>5191</v>
      </c>
      <c r="M169" s="827" t="s">
        <v>723</v>
      </c>
      <c r="N169" s="762"/>
      <c r="O169" s="767" t="s">
        <v>5188</v>
      </c>
      <c r="P169" s="768" t="s">
        <v>5191</v>
      </c>
      <c r="Q169" s="828" t="s">
        <v>5188</v>
      </c>
      <c r="R169" s="770" t="s">
        <v>5190</v>
      </c>
      <c r="S169" s="768" t="s">
        <v>5191</v>
      </c>
      <c r="T169" s="829" t="s">
        <v>5190</v>
      </c>
      <c r="U169" s="772" t="s">
        <v>5304</v>
      </c>
      <c r="V169" s="768" t="s">
        <v>5191</v>
      </c>
      <c r="W169" s="828" t="s">
        <v>5304</v>
      </c>
      <c r="X169" s="772" t="s">
        <v>723</v>
      </c>
      <c r="Y169" s="768" t="s">
        <v>5191</v>
      </c>
      <c r="Z169" s="830" t="s">
        <v>723</v>
      </c>
      <c r="AA169" s="762"/>
      <c r="AB169" s="1170"/>
      <c r="AC169" s="1170"/>
      <c r="AD169" s="1163"/>
      <c r="AE169" s="1163"/>
      <c r="AF169" s="1163"/>
      <c r="AG169" s="1163"/>
      <c r="AH169" s="1163"/>
      <c r="AI169" s="1163"/>
      <c r="AJ169" s="1163"/>
      <c r="AK169" s="1163"/>
      <c r="AL169" s="1163"/>
      <c r="AM169" s="1163"/>
      <c r="AN169" s="1163"/>
      <c r="AO169" s="1163"/>
      <c r="AP169" s="1163"/>
      <c r="AQ169" s="1163"/>
      <c r="AR169" s="1163"/>
      <c r="AS169" s="1163"/>
      <c r="AT169" s="1163"/>
      <c r="AU169" s="1163"/>
      <c r="AV169" s="1163"/>
      <c r="AW169" s="1163"/>
      <c r="AX169" s="1163"/>
      <c r="AY169" s="1163"/>
      <c r="AZ169" s="1163"/>
      <c r="BA169" s="1163"/>
      <c r="BB169" s="1163"/>
      <c r="BC169" s="1163"/>
      <c r="BD169" s="1163"/>
      <c r="BE169" s="1163"/>
      <c r="BF169" s="1163"/>
      <c r="BG169" s="1163"/>
      <c r="BH169" s="1163"/>
      <c r="BI169" s="1163"/>
      <c r="BJ169" s="1163"/>
      <c r="BK169" s="1163"/>
      <c r="BL169" s="1163"/>
      <c r="BM169" s="1163"/>
      <c r="BN169" s="1163"/>
      <c r="BO169" s="1163"/>
      <c r="BP169" s="1163"/>
      <c r="BQ169" s="1163"/>
      <c r="BR169" s="1163"/>
      <c r="BS169" s="1163"/>
      <c r="BT169" s="1163"/>
      <c r="BU169" s="1163"/>
      <c r="BV169" s="1163"/>
      <c r="BW169" s="1163"/>
      <c r="BX169" s="1163"/>
      <c r="BY169" s="1163"/>
      <c r="BZ169" s="1163"/>
      <c r="CA169" s="1163"/>
      <c r="CB169" s="1163"/>
      <c r="CC169" s="1163"/>
      <c r="CD169" s="1163"/>
      <c r="CE169" s="1163"/>
      <c r="CF169" s="1163"/>
      <c r="CG169" s="1163"/>
      <c r="CH169" s="1163"/>
      <c r="CI169" s="1163"/>
      <c r="CJ169" s="1163"/>
      <c r="CK169" s="1163"/>
      <c r="CL169" s="1163"/>
      <c r="CM169" s="1163"/>
    </row>
    <row r="170" spans="1:91" s="55" customFormat="1" ht="45">
      <c r="A170" s="762"/>
      <c r="B170" s="767" t="s">
        <v>5280</v>
      </c>
      <c r="C170" s="768" t="s">
        <v>5191</v>
      </c>
      <c r="D170" s="824" t="s">
        <v>5280</v>
      </c>
      <c r="E170" s="770" t="s">
        <v>5177</v>
      </c>
      <c r="F170" s="768" t="s">
        <v>5191</v>
      </c>
      <c r="G170" s="825" t="s">
        <v>5177</v>
      </c>
      <c r="H170" s="772" t="s">
        <v>5185</v>
      </c>
      <c r="I170" s="768" t="s">
        <v>5191</v>
      </c>
      <c r="J170" s="826" t="s">
        <v>5185</v>
      </c>
      <c r="K170" s="772" t="s">
        <v>5253</v>
      </c>
      <c r="L170" s="768" t="s">
        <v>5191</v>
      </c>
      <c r="M170" s="827" t="s">
        <v>5253</v>
      </c>
      <c r="N170" s="762"/>
      <c r="O170" s="767" t="s">
        <v>5280</v>
      </c>
      <c r="P170" s="768" t="s">
        <v>5191</v>
      </c>
      <c r="Q170" s="828" t="s">
        <v>5280</v>
      </c>
      <c r="R170" s="770" t="s">
        <v>5177</v>
      </c>
      <c r="S170" s="768" t="s">
        <v>5191</v>
      </c>
      <c r="T170" s="829" t="s">
        <v>5177</v>
      </c>
      <c r="U170" s="772" t="s">
        <v>5185</v>
      </c>
      <c r="V170" s="768" t="s">
        <v>5191</v>
      </c>
      <c r="W170" s="828" t="s">
        <v>5185</v>
      </c>
      <c r="X170" s="772" t="s">
        <v>5253</v>
      </c>
      <c r="Y170" s="768" t="s">
        <v>5191</v>
      </c>
      <c r="Z170" s="830" t="s">
        <v>5253</v>
      </c>
      <c r="AA170" s="762"/>
      <c r="AB170" s="1170"/>
      <c r="AC170" s="1170"/>
      <c r="AD170" s="1163"/>
      <c r="AE170" s="1163"/>
      <c r="AF170" s="1163"/>
      <c r="AG170" s="1163"/>
      <c r="AH170" s="1163"/>
      <c r="AI170" s="1163"/>
      <c r="AJ170" s="1163"/>
      <c r="AK170" s="1163"/>
      <c r="AL170" s="1163"/>
      <c r="AM170" s="1163"/>
      <c r="AN170" s="1163"/>
      <c r="AO170" s="1163"/>
      <c r="AP170" s="1163"/>
      <c r="AQ170" s="1163"/>
      <c r="AR170" s="1163"/>
      <c r="AS170" s="1163"/>
      <c r="AT170" s="1163"/>
      <c r="AU170" s="1163"/>
      <c r="AV170" s="1163"/>
      <c r="AW170" s="1163"/>
      <c r="AX170" s="1163"/>
      <c r="AY170" s="1163"/>
      <c r="AZ170" s="1163"/>
      <c r="BA170" s="1163"/>
      <c r="BB170" s="1163"/>
      <c r="BC170" s="1163"/>
      <c r="BD170" s="1163"/>
      <c r="BE170" s="1163"/>
      <c r="BF170" s="1163"/>
      <c r="BG170" s="1163"/>
      <c r="BH170" s="1163"/>
      <c r="BI170" s="1163"/>
      <c r="BJ170" s="1163"/>
      <c r="BK170" s="1163"/>
      <c r="BL170" s="1163"/>
      <c r="BM170" s="1163"/>
      <c r="BN170" s="1163"/>
      <c r="BO170" s="1163"/>
      <c r="BP170" s="1163"/>
      <c r="BQ170" s="1163"/>
      <c r="BR170" s="1163"/>
      <c r="BS170" s="1163"/>
      <c r="BT170" s="1163"/>
      <c r="BU170" s="1163"/>
      <c r="BV170" s="1163"/>
      <c r="BW170" s="1163"/>
      <c r="BX170" s="1163"/>
      <c r="BY170" s="1163"/>
      <c r="BZ170" s="1163"/>
      <c r="CA170" s="1163"/>
      <c r="CB170" s="1163"/>
      <c r="CC170" s="1163"/>
      <c r="CD170" s="1163"/>
      <c r="CE170" s="1163"/>
      <c r="CF170" s="1163"/>
      <c r="CG170" s="1163"/>
      <c r="CH170" s="1163"/>
      <c r="CI170" s="1163"/>
      <c r="CJ170" s="1163"/>
      <c r="CK170" s="1163"/>
      <c r="CL170" s="1163"/>
      <c r="CM170" s="1163"/>
    </row>
    <row r="171" spans="1:91" s="55" customFormat="1" ht="45">
      <c r="A171" s="762"/>
      <c r="B171" s="767" t="s">
        <v>5279</v>
      </c>
      <c r="C171" s="768" t="s">
        <v>5191</v>
      </c>
      <c r="D171" s="824" t="s">
        <v>5279</v>
      </c>
      <c r="E171" s="770" t="s">
        <v>5192</v>
      </c>
      <c r="F171" s="768" t="s">
        <v>5191</v>
      </c>
      <c r="G171" s="825" t="s">
        <v>5192</v>
      </c>
      <c r="H171" s="772" t="s">
        <v>819</v>
      </c>
      <c r="I171" s="768" t="s">
        <v>5191</v>
      </c>
      <c r="J171" s="826" t="s">
        <v>819</v>
      </c>
      <c r="K171" s="772" t="s">
        <v>5305</v>
      </c>
      <c r="L171" s="768" t="s">
        <v>5191</v>
      </c>
      <c r="M171" s="827" t="s">
        <v>5305</v>
      </c>
      <c r="N171" s="762"/>
      <c r="O171" s="767" t="s">
        <v>5279</v>
      </c>
      <c r="P171" s="768" t="s">
        <v>5191</v>
      </c>
      <c r="Q171" s="828" t="s">
        <v>5279</v>
      </c>
      <c r="R171" s="770" t="s">
        <v>5192</v>
      </c>
      <c r="S171" s="768" t="s">
        <v>5191</v>
      </c>
      <c r="T171" s="829" t="s">
        <v>5192</v>
      </c>
      <c r="U171" s="772" t="s">
        <v>819</v>
      </c>
      <c r="V171" s="768" t="s">
        <v>5191</v>
      </c>
      <c r="W171" s="828" t="s">
        <v>819</v>
      </c>
      <c r="X171" s="772" t="s">
        <v>5305</v>
      </c>
      <c r="Y171" s="768" t="s">
        <v>5191</v>
      </c>
      <c r="Z171" s="830" t="s">
        <v>5305</v>
      </c>
      <c r="AA171" s="762"/>
      <c r="AB171" s="1170"/>
      <c r="AC171" s="1170"/>
      <c r="AD171" s="1163"/>
      <c r="AE171" s="1163"/>
      <c r="AF171" s="1163"/>
      <c r="AG171" s="1163"/>
      <c r="AH171" s="1163"/>
      <c r="AI171" s="1163"/>
      <c r="AJ171" s="1163"/>
      <c r="AK171" s="1163"/>
      <c r="AL171" s="1163"/>
      <c r="AM171" s="1163"/>
      <c r="AN171" s="1163"/>
      <c r="AO171" s="1163"/>
      <c r="AP171" s="1163"/>
      <c r="AQ171" s="1163"/>
      <c r="AR171" s="1163"/>
      <c r="AS171" s="1163"/>
      <c r="AT171" s="1163"/>
      <c r="AU171" s="1163"/>
      <c r="AV171" s="1163"/>
      <c r="AW171" s="1163"/>
      <c r="AX171" s="1163"/>
      <c r="AY171" s="1163"/>
      <c r="AZ171" s="1163"/>
      <c r="BA171" s="1163"/>
      <c r="BB171" s="1163"/>
      <c r="BC171" s="1163"/>
      <c r="BD171" s="1163"/>
      <c r="BE171" s="1163"/>
      <c r="BF171" s="1163"/>
      <c r="BG171" s="1163"/>
      <c r="BH171" s="1163"/>
      <c r="BI171" s="1163"/>
      <c r="BJ171" s="1163"/>
      <c r="BK171" s="1163"/>
      <c r="BL171" s="1163"/>
      <c r="BM171" s="1163"/>
      <c r="BN171" s="1163"/>
      <c r="BO171" s="1163"/>
      <c r="BP171" s="1163"/>
      <c r="BQ171" s="1163"/>
      <c r="BR171" s="1163"/>
      <c r="BS171" s="1163"/>
      <c r="BT171" s="1163"/>
      <c r="BU171" s="1163"/>
      <c r="BV171" s="1163"/>
      <c r="BW171" s="1163"/>
      <c r="BX171" s="1163"/>
      <c r="BY171" s="1163"/>
      <c r="BZ171" s="1163"/>
      <c r="CA171" s="1163"/>
      <c r="CB171" s="1163"/>
      <c r="CC171" s="1163"/>
      <c r="CD171" s="1163"/>
      <c r="CE171" s="1163"/>
      <c r="CF171" s="1163"/>
      <c r="CG171" s="1163"/>
      <c r="CH171" s="1163"/>
      <c r="CI171" s="1163"/>
      <c r="CJ171" s="1163"/>
      <c r="CK171" s="1163"/>
      <c r="CL171" s="1163"/>
      <c r="CM171" s="1163"/>
    </row>
    <row r="172" spans="1:91" s="55" customFormat="1" ht="45">
      <c r="A172" s="762"/>
      <c r="B172" s="767"/>
      <c r="C172" s="768" t="s">
        <v>5191</v>
      </c>
      <c r="D172" s="824"/>
      <c r="E172" s="770" t="s">
        <v>5181</v>
      </c>
      <c r="F172" s="768" t="s">
        <v>5191</v>
      </c>
      <c r="G172" s="825" t="s">
        <v>5181</v>
      </c>
      <c r="H172" s="772" t="s">
        <v>5184</v>
      </c>
      <c r="I172" s="768" t="s">
        <v>5191</v>
      </c>
      <c r="J172" s="826" t="s">
        <v>5184</v>
      </c>
      <c r="K172" s="772"/>
      <c r="L172" s="768" t="s">
        <v>5191</v>
      </c>
      <c r="M172" s="827"/>
      <c r="N172" s="762"/>
      <c r="O172" s="767"/>
      <c r="P172" s="768" t="s">
        <v>5191</v>
      </c>
      <c r="Q172" s="828"/>
      <c r="R172" s="770" t="s">
        <v>5181</v>
      </c>
      <c r="S172" s="768" t="s">
        <v>5191</v>
      </c>
      <c r="T172" s="829" t="s">
        <v>5181</v>
      </c>
      <c r="U172" s="772" t="s">
        <v>5184</v>
      </c>
      <c r="V172" s="768" t="s">
        <v>5191</v>
      </c>
      <c r="W172" s="828" t="s">
        <v>5184</v>
      </c>
      <c r="X172" s="772"/>
      <c r="Y172" s="768" t="s">
        <v>5191</v>
      </c>
      <c r="Z172" s="830"/>
      <c r="AA172" s="762"/>
      <c r="AB172" s="1170"/>
      <c r="AC172" s="1170"/>
      <c r="AD172" s="1163"/>
      <c r="AE172" s="1163"/>
      <c r="AF172" s="1163"/>
      <c r="AG172" s="1163"/>
      <c r="AH172" s="1163"/>
      <c r="AI172" s="1163"/>
      <c r="AJ172" s="1163"/>
      <c r="AK172" s="1163"/>
      <c r="AL172" s="1163"/>
      <c r="AM172" s="1163"/>
      <c r="AN172" s="1163"/>
      <c r="AO172" s="1163"/>
      <c r="AP172" s="1163"/>
      <c r="AQ172" s="1163"/>
      <c r="AR172" s="1163"/>
      <c r="AS172" s="1163"/>
      <c r="AT172" s="1163"/>
      <c r="AU172" s="1163"/>
      <c r="AV172" s="1163"/>
      <c r="AW172" s="1163"/>
      <c r="AX172" s="1163"/>
      <c r="AY172" s="1163"/>
      <c r="AZ172" s="1163"/>
      <c r="BA172" s="1163"/>
      <c r="BB172" s="1163"/>
      <c r="BC172" s="1163"/>
      <c r="BD172" s="1163"/>
      <c r="BE172" s="1163"/>
      <c r="BF172" s="1163"/>
      <c r="BG172" s="1163"/>
      <c r="BH172" s="1163"/>
      <c r="BI172" s="1163"/>
      <c r="BJ172" s="1163"/>
      <c r="BK172" s="1163"/>
      <c r="BL172" s="1163"/>
      <c r="BM172" s="1163"/>
      <c r="BN172" s="1163"/>
      <c r="BO172" s="1163"/>
      <c r="BP172" s="1163"/>
      <c r="BQ172" s="1163"/>
      <c r="BR172" s="1163"/>
      <c r="BS172" s="1163"/>
      <c r="BT172" s="1163"/>
      <c r="BU172" s="1163"/>
      <c r="BV172" s="1163"/>
      <c r="BW172" s="1163"/>
      <c r="BX172" s="1163"/>
      <c r="BY172" s="1163"/>
      <c r="BZ172" s="1163"/>
      <c r="CA172" s="1163"/>
      <c r="CB172" s="1163"/>
      <c r="CC172" s="1163"/>
      <c r="CD172" s="1163"/>
      <c r="CE172" s="1163"/>
      <c r="CF172" s="1163"/>
      <c r="CG172" s="1163"/>
      <c r="CH172" s="1163"/>
      <c r="CI172" s="1163"/>
      <c r="CJ172" s="1163"/>
      <c r="CK172" s="1163"/>
      <c r="CL172" s="1163"/>
      <c r="CM172" s="1163"/>
    </row>
    <row r="173" spans="1:91" s="55" customFormat="1" ht="15">
      <c r="A173" s="799"/>
      <c r="B173" s="1086"/>
      <c r="C173" s="800"/>
      <c r="D173" s="800"/>
      <c r="E173" s="800"/>
      <c r="F173" s="800"/>
      <c r="G173" s="800"/>
      <c r="H173" s="800"/>
      <c r="I173" s="800"/>
      <c r="J173" s="800"/>
      <c r="K173" s="800"/>
      <c r="L173" s="800"/>
      <c r="M173" s="1087"/>
      <c r="N173" s="799"/>
      <c r="O173" s="1088"/>
      <c r="P173" s="817"/>
      <c r="Q173" s="817"/>
      <c r="R173" s="817"/>
      <c r="S173" s="817"/>
      <c r="T173" s="817"/>
      <c r="U173" s="817"/>
      <c r="V173" s="817"/>
      <c r="W173" s="817"/>
      <c r="X173" s="817"/>
      <c r="Y173" s="817"/>
      <c r="Z173" s="1090"/>
      <c r="AA173" s="799"/>
      <c r="AB173" s="1222"/>
      <c r="AC173" s="1222"/>
      <c r="AD173" s="1163"/>
      <c r="AE173" s="1163"/>
      <c r="AF173" s="1163"/>
      <c r="AG173" s="1163"/>
      <c r="AH173" s="1163"/>
      <c r="AI173" s="1163"/>
      <c r="AJ173" s="1163"/>
      <c r="AK173" s="1163"/>
      <c r="AL173" s="1163"/>
      <c r="AM173" s="1163"/>
      <c r="AN173" s="1163"/>
      <c r="AO173" s="1163"/>
      <c r="AP173" s="1163"/>
      <c r="AQ173" s="1163"/>
      <c r="AR173" s="1163"/>
      <c r="AS173" s="1163"/>
      <c r="AT173" s="1163"/>
      <c r="AU173" s="1163"/>
      <c r="AV173" s="1163"/>
      <c r="AW173" s="1163"/>
      <c r="AX173" s="1163"/>
      <c r="AY173" s="1163"/>
      <c r="AZ173" s="1163"/>
      <c r="BA173" s="1163"/>
      <c r="BB173" s="1163"/>
      <c r="BC173" s="1163"/>
      <c r="BD173" s="1163"/>
      <c r="BE173" s="1163"/>
      <c r="BF173" s="1163"/>
      <c r="BG173" s="1163"/>
      <c r="BH173" s="1163"/>
      <c r="BI173" s="1163"/>
      <c r="BJ173" s="1163"/>
      <c r="BK173" s="1163"/>
      <c r="BL173" s="1163"/>
      <c r="BM173" s="1163"/>
      <c r="BN173" s="1163"/>
      <c r="BO173" s="1163"/>
      <c r="BP173" s="1163"/>
      <c r="BQ173" s="1163"/>
      <c r="BR173" s="1163"/>
      <c r="BS173" s="1163"/>
      <c r="BT173" s="1163"/>
      <c r="BU173" s="1163"/>
      <c r="BV173" s="1163"/>
      <c r="BW173" s="1163"/>
      <c r="BX173" s="1163"/>
      <c r="BY173" s="1163"/>
      <c r="BZ173" s="1163"/>
      <c r="CA173" s="1163"/>
      <c r="CB173" s="1163"/>
      <c r="CC173" s="1163"/>
      <c r="CD173" s="1163"/>
      <c r="CE173" s="1163"/>
      <c r="CF173" s="1163"/>
      <c r="CG173" s="1163"/>
      <c r="CH173" s="1163"/>
      <c r="CI173" s="1163"/>
      <c r="CJ173" s="1163"/>
      <c r="CK173" s="1163"/>
      <c r="CL173" s="1163"/>
      <c r="CM173" s="1163"/>
    </row>
    <row r="174" spans="1:91" s="55" customFormat="1" ht="15">
      <c r="A174" s="15"/>
      <c r="B174" s="15"/>
      <c r="C174" s="15"/>
      <c r="D174" s="15"/>
      <c r="E174" s="15"/>
      <c r="F174" s="15"/>
      <c r="G174" s="15"/>
      <c r="H174" s="15"/>
      <c r="I174" s="15"/>
      <c r="J174" s="15"/>
      <c r="K174" s="15"/>
      <c r="L174" s="15"/>
      <c r="M174" s="15"/>
      <c r="N174" s="799"/>
      <c r="O174" s="15"/>
      <c r="P174" s="15"/>
      <c r="Q174" s="15"/>
      <c r="R174" s="15"/>
      <c r="S174" s="15"/>
      <c r="T174" s="15"/>
      <c r="U174" s="15"/>
      <c r="V174" s="15"/>
      <c r="W174" s="15"/>
      <c r="X174" s="15"/>
      <c r="Y174" s="15"/>
      <c r="Z174" s="15"/>
      <c r="AA174" s="818"/>
      <c r="AB174" s="19"/>
      <c r="AC174" s="19"/>
      <c r="AD174" s="1163"/>
      <c r="AE174" s="1163"/>
      <c r="AF174" s="1163"/>
      <c r="AG174" s="1163"/>
      <c r="AH174" s="1163"/>
      <c r="AI174" s="1163"/>
      <c r="AJ174" s="1163"/>
      <c r="AK174" s="1163"/>
      <c r="AL174" s="1163"/>
      <c r="AM174" s="1163"/>
      <c r="AN174" s="1163"/>
      <c r="AO174" s="1163"/>
      <c r="AP174" s="1163"/>
      <c r="AQ174" s="1163"/>
      <c r="AR174" s="1163"/>
      <c r="AS174" s="1163"/>
      <c r="AT174" s="1163"/>
      <c r="AU174" s="1163"/>
      <c r="AV174" s="1163"/>
      <c r="AW174" s="1163"/>
      <c r="AX174" s="1163"/>
      <c r="AY174" s="1163"/>
      <c r="AZ174" s="1163"/>
      <c r="BA174" s="1163"/>
      <c r="BB174" s="1163"/>
      <c r="BC174" s="1163"/>
      <c r="BD174" s="1163"/>
      <c r="BE174" s="1163"/>
      <c r="BF174" s="1163"/>
      <c r="BG174" s="1163"/>
      <c r="BH174" s="1163"/>
      <c r="BI174" s="1163"/>
      <c r="BJ174" s="1163"/>
      <c r="BK174" s="1163"/>
      <c r="BL174" s="1163"/>
      <c r="BM174" s="1163"/>
      <c r="BN174" s="1163"/>
      <c r="BO174" s="1163"/>
      <c r="BP174" s="1163"/>
      <c r="BQ174" s="1163"/>
      <c r="BR174" s="1163"/>
      <c r="BS174" s="1163"/>
      <c r="BT174" s="1163"/>
      <c r="BU174" s="1163"/>
      <c r="BV174" s="1163"/>
      <c r="BW174" s="1163"/>
      <c r="BX174" s="1163"/>
      <c r="BY174" s="1163"/>
      <c r="BZ174" s="1163"/>
      <c r="CA174" s="1163"/>
      <c r="CB174" s="1163"/>
      <c r="CC174" s="1163"/>
      <c r="CD174" s="1163"/>
      <c r="CE174" s="1163"/>
      <c r="CF174" s="1163"/>
      <c r="CG174" s="1163"/>
      <c r="CH174" s="1163"/>
      <c r="CI174" s="1163"/>
      <c r="CJ174" s="1163"/>
      <c r="CK174" s="1163"/>
      <c r="CL174" s="1163"/>
      <c r="CM174" s="1226" t="s">
        <v>1010</v>
      </c>
    </row>
  </sheetData>
  <mergeCells count="55">
    <mergeCell ref="C95:D95"/>
    <mergeCell ref="F95:G95"/>
    <mergeCell ref="I95:J95"/>
    <mergeCell ref="L95:M95"/>
    <mergeCell ref="P95:Q95"/>
    <mergeCell ref="C137:D137"/>
    <mergeCell ref="F137:G137"/>
    <mergeCell ref="I137:J137"/>
    <mergeCell ref="L137:M137"/>
    <mergeCell ref="P137:Q137"/>
    <mergeCell ref="BD69:BD70"/>
    <mergeCell ref="AG70:AU70"/>
    <mergeCell ref="BD72:BD73"/>
    <mergeCell ref="Y137:Z137"/>
    <mergeCell ref="S95:T95"/>
    <mergeCell ref="V95:W95"/>
    <mergeCell ref="Y95:Z95"/>
    <mergeCell ref="S137:T137"/>
    <mergeCell ref="V137:W137"/>
    <mergeCell ref="BD56:BD57"/>
    <mergeCell ref="BD60:BD61"/>
    <mergeCell ref="AE63:AU64"/>
    <mergeCell ref="BD63:BD64"/>
    <mergeCell ref="AE66:AQ68"/>
    <mergeCell ref="BD66:BD67"/>
    <mergeCell ref="BD44:BD45"/>
    <mergeCell ref="BD47:BD48"/>
    <mergeCell ref="BD50:BD51"/>
    <mergeCell ref="C53:D53"/>
    <mergeCell ref="F53:G53"/>
    <mergeCell ref="I53:J53"/>
    <mergeCell ref="L53:M53"/>
    <mergeCell ref="P53:Q53"/>
    <mergeCell ref="S53:T53"/>
    <mergeCell ref="V53:W53"/>
    <mergeCell ref="Y53:Z53"/>
    <mergeCell ref="BD53:BD54"/>
    <mergeCell ref="BD40:BD41"/>
    <mergeCell ref="V11:W11"/>
    <mergeCell ref="Y11:Z11"/>
    <mergeCell ref="BD12:BD13"/>
    <mergeCell ref="BD15:BD16"/>
    <mergeCell ref="BD18:BD19"/>
    <mergeCell ref="BD21:BD22"/>
    <mergeCell ref="BD24:BD25"/>
    <mergeCell ref="BD28:BD29"/>
    <mergeCell ref="BD31:BD32"/>
    <mergeCell ref="BD34:BD35"/>
    <mergeCell ref="BD37:BD38"/>
    <mergeCell ref="S11:T11"/>
    <mergeCell ref="C11:D11"/>
    <mergeCell ref="F11:G11"/>
    <mergeCell ref="I11:J11"/>
    <mergeCell ref="L11:M11"/>
    <mergeCell ref="P11:Q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F558-60F5-466D-9E5A-4D683B428CBE}">
  <dimension ref="A1:AI339"/>
  <sheetViews>
    <sheetView zoomScaleNormal="100" workbookViewId="0">
      <selection activeCell="C14" sqref="C14"/>
    </sheetView>
  </sheetViews>
  <sheetFormatPr baseColWidth="10" defaultRowHeight="46.5"/>
  <cols>
    <col min="1" max="1" width="4.85546875" style="164" customWidth="1"/>
    <col min="2" max="2" width="6" style="721" customWidth="1"/>
    <col min="3" max="3" width="16.140625" style="726" customWidth="1"/>
    <col min="4" max="4" width="18.140625" style="727" customWidth="1"/>
    <col min="5" max="5" width="6.140625" style="164" customWidth="1"/>
    <col min="6" max="6" width="4.85546875" style="164" customWidth="1"/>
    <col min="7" max="7" width="6" style="721" customWidth="1"/>
    <col min="8" max="8" width="11.42578125" style="164"/>
    <col min="9" max="9" width="18.140625" style="727" customWidth="1"/>
    <col min="10" max="10" width="6.140625" style="164" customWidth="1"/>
    <col min="11" max="11" width="4.85546875" style="164" customWidth="1"/>
    <col min="12" max="12" width="7.42578125" style="721" customWidth="1"/>
    <col min="13" max="13" width="11.42578125" style="164"/>
    <col min="14" max="14" width="18.140625" style="727" customWidth="1"/>
    <col min="15" max="15" width="6.140625" style="164" customWidth="1"/>
    <col min="16" max="16" width="8.5703125" style="164" customWidth="1"/>
    <col min="17" max="17" width="6" style="721" customWidth="1"/>
    <col min="18" max="18" width="11.42578125" style="164"/>
    <col min="19" max="19" width="18.140625" style="727" customWidth="1"/>
    <col min="20" max="20" width="11.42578125" style="164"/>
    <col min="21" max="21" width="8.42578125" style="164" customWidth="1"/>
    <col min="22" max="16384" width="11.42578125" style="164"/>
  </cols>
  <sheetData>
    <row r="1" spans="1:35" ht="44.25" customHeight="1">
      <c r="A1" s="1768" t="s">
        <v>1353</v>
      </c>
      <c r="B1" s="1768"/>
      <c r="C1" s="1768"/>
      <c r="D1" s="1768"/>
      <c r="E1" s="1768"/>
      <c r="F1" s="1768"/>
      <c r="G1" s="1768"/>
      <c r="H1" s="1768"/>
      <c r="I1" s="1768"/>
      <c r="J1" s="1768"/>
      <c r="K1" s="1768"/>
      <c r="L1" s="1768"/>
      <c r="M1" s="1768"/>
      <c r="N1" s="1768"/>
      <c r="O1" s="1768"/>
      <c r="P1" s="1768"/>
      <c r="Q1" s="1768"/>
      <c r="R1" s="1768"/>
      <c r="S1" s="1768"/>
      <c r="T1" s="1768"/>
      <c r="U1" s="1768"/>
      <c r="V1" s="1091" t="s">
        <v>5341</v>
      </c>
      <c r="W1" s="1092"/>
      <c r="X1" s="1092"/>
      <c r="Y1" s="1092"/>
      <c r="Z1" s="1092"/>
      <c r="AA1" s="1092"/>
      <c r="AB1" s="701" t="str">
        <f ca="1">"Page "&amp;_xlfn.SHEET()&amp;" sur "&amp;_xlfn.SHEETS()</f>
        <v>Page 10 sur 11</v>
      </c>
      <c r="AC1" s="702"/>
      <c r="AD1" s="702"/>
      <c r="AE1" s="165"/>
      <c r="AF1" s="165"/>
      <c r="AG1" s="165"/>
      <c r="AH1" s="165"/>
      <c r="AI1" s="165"/>
    </row>
    <row r="2" spans="1:35" ht="15.75" customHeight="1">
      <c r="A2" s="165"/>
      <c r="B2" s="703"/>
      <c r="C2" s="704"/>
      <c r="D2" s="705"/>
      <c r="E2" s="165"/>
      <c r="F2" s="165"/>
      <c r="G2" s="703"/>
      <c r="H2" s="165"/>
      <c r="I2" s="705"/>
      <c r="J2" s="165"/>
      <c r="K2" s="165"/>
      <c r="L2" s="703"/>
      <c r="M2" s="165"/>
      <c r="N2" s="705"/>
      <c r="O2" s="165"/>
      <c r="P2" s="165"/>
      <c r="Q2" s="703"/>
      <c r="R2" s="165"/>
      <c r="S2" s="705"/>
      <c r="T2" s="165"/>
      <c r="U2" s="165"/>
      <c r="V2" s="165"/>
      <c r="W2" s="165"/>
      <c r="X2" s="165"/>
      <c r="Y2" s="165"/>
      <c r="Z2" s="165"/>
      <c r="AA2" s="165"/>
      <c r="AB2" s="165"/>
      <c r="AC2" s="165"/>
      <c r="AD2" s="165"/>
      <c r="AE2" s="165"/>
      <c r="AF2" s="165"/>
      <c r="AG2" s="165"/>
      <c r="AH2" s="165"/>
      <c r="AI2" s="165"/>
    </row>
    <row r="3" spans="1:35" ht="33.75">
      <c r="A3" s="165"/>
      <c r="B3" s="703"/>
      <c r="C3" s="706" t="s">
        <v>1354</v>
      </c>
      <c r="D3" s="705"/>
      <c r="E3" s="165"/>
      <c r="F3" s="165"/>
      <c r="G3" s="703"/>
      <c r="H3" s="165"/>
      <c r="I3" s="705"/>
      <c r="J3" s="165"/>
      <c r="K3" s="165"/>
      <c r="L3" s="703"/>
      <c r="M3" s="165"/>
      <c r="N3" s="705"/>
      <c r="O3" s="707"/>
      <c r="P3" s="165"/>
      <c r="Q3" s="703"/>
      <c r="R3" s="165"/>
      <c r="S3" s="705"/>
      <c r="T3" s="165"/>
      <c r="U3" s="165"/>
      <c r="V3" s="165"/>
      <c r="W3" s="165"/>
      <c r="X3" s="165"/>
      <c r="Y3" s="165"/>
      <c r="Z3" s="165"/>
      <c r="AA3" s="165"/>
      <c r="AB3" s="165"/>
      <c r="AC3" s="165"/>
      <c r="AD3" s="165"/>
      <c r="AE3" s="165"/>
      <c r="AF3" s="165"/>
      <c r="AG3" s="165"/>
      <c r="AH3" s="165"/>
      <c r="AI3" s="165"/>
    </row>
    <row r="4" spans="1:35" ht="21">
      <c r="A4" s="165"/>
      <c r="B4" s="703"/>
      <c r="C4" s="708" t="s">
        <v>1355</v>
      </c>
      <c r="D4" s="1227" t="s">
        <v>1356</v>
      </c>
      <c r="E4" s="165"/>
      <c r="F4" s="165"/>
      <c r="G4" s="703"/>
      <c r="H4" s="165"/>
      <c r="I4" s="705"/>
      <c r="J4" s="165"/>
      <c r="K4" s="165"/>
      <c r="L4" s="703"/>
      <c r="M4" s="165"/>
      <c r="N4" s="708" t="s">
        <v>1355</v>
      </c>
      <c r="O4" s="1228" t="s">
        <v>1357</v>
      </c>
      <c r="P4" s="1229"/>
      <c r="Q4" s="703"/>
      <c r="R4" s="165"/>
      <c r="S4" s="709"/>
      <c r="T4" s="708" t="s">
        <v>1355</v>
      </c>
      <c r="U4" s="1228" t="s">
        <v>1358</v>
      </c>
      <c r="V4" s="1229"/>
      <c r="W4" s="165"/>
      <c r="X4" s="165"/>
      <c r="Y4" s="165"/>
      <c r="Z4" s="708" t="s">
        <v>1355</v>
      </c>
      <c r="AA4" s="1228" t="s">
        <v>1359</v>
      </c>
      <c r="AB4" s="1229"/>
      <c r="AC4" s="165"/>
      <c r="AD4" s="165"/>
      <c r="AE4" s="165"/>
      <c r="AF4" s="165"/>
      <c r="AG4" s="165"/>
      <c r="AH4" s="165"/>
      <c r="AI4" s="165"/>
    </row>
    <row r="5" spans="1:35" ht="23.25">
      <c r="A5" s="165"/>
      <c r="B5" s="703"/>
      <c r="C5" s="710"/>
      <c r="D5" s="1227"/>
      <c r="E5" s="165"/>
      <c r="F5" s="165"/>
      <c r="G5" s="703"/>
      <c r="H5" s="165"/>
      <c r="I5" s="705"/>
      <c r="J5" s="165"/>
      <c r="K5" s="165"/>
      <c r="L5" s="703"/>
      <c r="M5" s="165"/>
      <c r="N5" s="711"/>
      <c r="O5" s="707"/>
      <c r="P5" s="165"/>
      <c r="Q5" s="703"/>
      <c r="R5" s="165"/>
      <c r="S5" s="709"/>
      <c r="T5" s="712"/>
      <c r="U5" s="165"/>
      <c r="V5" s="165"/>
      <c r="W5" s="165"/>
      <c r="X5" s="165"/>
      <c r="Y5" s="165"/>
      <c r="Z5" s="165"/>
      <c r="AA5" s="165"/>
      <c r="AB5" s="165"/>
      <c r="AC5" s="165"/>
      <c r="AD5" s="165"/>
      <c r="AE5" s="165"/>
      <c r="AF5" s="165"/>
      <c r="AG5" s="165"/>
      <c r="AH5" s="165"/>
      <c r="AI5" s="165"/>
    </row>
    <row r="6" spans="1:35" ht="21">
      <c r="A6" s="165"/>
      <c r="B6" s="703"/>
      <c r="C6" s="708" t="s">
        <v>1355</v>
      </c>
      <c r="D6" s="1230" t="s">
        <v>1360</v>
      </c>
      <c r="E6" s="165"/>
      <c r="F6" s="165"/>
      <c r="G6" s="703"/>
      <c r="H6" s="165"/>
      <c r="I6" s="705"/>
      <c r="J6" s="165"/>
      <c r="K6" s="165"/>
      <c r="L6" s="703"/>
      <c r="M6" s="165"/>
      <c r="N6" s="708" t="s">
        <v>1355</v>
      </c>
      <c r="O6" s="1228" t="s">
        <v>1361</v>
      </c>
      <c r="P6" s="1229"/>
      <c r="Q6" s="703"/>
      <c r="R6" s="165"/>
      <c r="S6" s="709"/>
      <c r="T6" s="708" t="s">
        <v>1355</v>
      </c>
      <c r="U6" s="1228" t="s">
        <v>1362</v>
      </c>
      <c r="V6" s="1229"/>
      <c r="W6" s="165"/>
      <c r="X6" s="165"/>
      <c r="Y6" s="165"/>
      <c r="Z6" s="708" t="s">
        <v>1355</v>
      </c>
      <c r="AA6" s="1228" t="s">
        <v>1363</v>
      </c>
      <c r="AB6" s="1229"/>
      <c r="AC6" s="165"/>
      <c r="AD6" s="165"/>
      <c r="AE6" s="165"/>
      <c r="AF6" s="165"/>
      <c r="AG6" s="165"/>
      <c r="AH6" s="165"/>
      <c r="AI6" s="165"/>
    </row>
    <row r="7" spans="1:35" ht="23.25">
      <c r="A7" s="165"/>
      <c r="B7" s="703"/>
      <c r="C7" s="710"/>
      <c r="D7" s="1227"/>
      <c r="E7" s="165"/>
      <c r="F7" s="165"/>
      <c r="G7" s="703"/>
      <c r="H7" s="165"/>
      <c r="I7" s="705"/>
      <c r="J7" s="165"/>
      <c r="K7" s="165"/>
      <c r="L7" s="703"/>
      <c r="M7" s="165"/>
      <c r="N7" s="711"/>
      <c r="O7" s="165"/>
      <c r="P7" s="165"/>
      <c r="Q7" s="703"/>
      <c r="R7" s="165"/>
      <c r="S7" s="709"/>
      <c r="T7" s="165"/>
      <c r="U7" s="165"/>
      <c r="V7" s="165"/>
      <c r="W7" s="165"/>
      <c r="X7" s="165"/>
      <c r="Y7" s="165"/>
      <c r="Z7" s="165"/>
      <c r="AA7" s="165"/>
      <c r="AB7" s="165"/>
      <c r="AC7" s="165"/>
      <c r="AD7" s="165"/>
      <c r="AE7" s="165"/>
      <c r="AF7" s="165"/>
      <c r="AG7" s="165"/>
      <c r="AH7" s="165"/>
      <c r="AI7" s="165"/>
    </row>
    <row r="8" spans="1:35" ht="21">
      <c r="A8" s="165"/>
      <c r="B8" s="703"/>
      <c r="C8" s="708" t="s">
        <v>1355</v>
      </c>
      <c r="D8" s="1228" t="s">
        <v>1364</v>
      </c>
      <c r="E8" s="165"/>
      <c r="F8" s="165"/>
      <c r="G8" s="703"/>
      <c r="H8" s="165"/>
      <c r="I8" s="705"/>
      <c r="J8" s="165"/>
      <c r="K8" s="165"/>
      <c r="L8" s="703"/>
      <c r="M8" s="165"/>
      <c r="N8" s="708" t="s">
        <v>1355</v>
      </c>
      <c r="O8" s="1228" t="s">
        <v>1365</v>
      </c>
      <c r="P8" s="1229"/>
      <c r="Q8" s="703"/>
      <c r="R8" s="165"/>
      <c r="S8" s="709"/>
      <c r="T8" s="708" t="s">
        <v>1355</v>
      </c>
      <c r="U8" s="1228" t="s">
        <v>1366</v>
      </c>
      <c r="V8" s="1229"/>
      <c r="W8" s="165"/>
      <c r="X8" s="165"/>
      <c r="Y8" s="165"/>
      <c r="Z8" s="708" t="s">
        <v>1355</v>
      </c>
      <c r="AA8" s="1228" t="s">
        <v>1367</v>
      </c>
      <c r="AB8" s="1229"/>
      <c r="AC8" s="165"/>
      <c r="AD8" s="165"/>
      <c r="AE8" s="165"/>
      <c r="AF8" s="165"/>
      <c r="AG8" s="165"/>
      <c r="AH8" s="165"/>
      <c r="AI8" s="165"/>
    </row>
    <row r="9" spans="1:35" ht="19.5" customHeight="1">
      <c r="A9" s="165"/>
      <c r="B9" s="703"/>
      <c r="C9" s="704"/>
      <c r="D9" s="705"/>
      <c r="E9" s="165"/>
      <c r="F9" s="165"/>
      <c r="G9" s="703"/>
      <c r="H9" s="165"/>
      <c r="I9" s="705"/>
      <c r="J9" s="165"/>
      <c r="K9" s="165"/>
      <c r="L9" s="703"/>
      <c r="M9" s="165"/>
      <c r="N9" s="705"/>
      <c r="O9" s="165"/>
      <c r="P9" s="165"/>
      <c r="Q9" s="703"/>
      <c r="R9" s="165"/>
      <c r="S9" s="705"/>
      <c r="T9" s="165"/>
      <c r="U9" s="165"/>
      <c r="V9" s="165"/>
      <c r="W9" s="165"/>
      <c r="X9" s="165"/>
      <c r="Y9" s="165"/>
      <c r="Z9" s="165"/>
      <c r="AA9" s="165"/>
      <c r="AB9" s="165"/>
      <c r="AC9" s="165"/>
      <c r="AD9" s="165"/>
      <c r="AE9" s="165"/>
      <c r="AF9" s="165"/>
      <c r="AG9" s="165"/>
      <c r="AH9" s="165"/>
      <c r="AI9" s="165"/>
    </row>
    <row r="10" spans="1:35" ht="39" customHeight="1">
      <c r="A10" s="165"/>
      <c r="B10" s="703"/>
      <c r="C10" s="713" t="s">
        <v>1368</v>
      </c>
      <c r="D10" s="714" t="s">
        <v>1369</v>
      </c>
      <c r="E10" s="715"/>
      <c r="F10" s="715"/>
      <c r="G10" s="716"/>
      <c r="H10" s="715"/>
      <c r="I10" s="717"/>
      <c r="J10" s="715"/>
      <c r="K10" s="715"/>
      <c r="L10" s="716"/>
      <c r="M10" s="715"/>
      <c r="N10" s="717"/>
      <c r="O10" s="715"/>
      <c r="P10" s="715"/>
      <c r="Q10" s="716"/>
      <c r="R10" s="715"/>
      <c r="S10" s="717"/>
      <c r="T10" s="715"/>
      <c r="U10" s="715"/>
      <c r="V10" s="715"/>
      <c r="W10" s="715"/>
      <c r="X10" s="715"/>
      <c r="Y10" s="715"/>
      <c r="Z10" s="715"/>
      <c r="AA10" s="165"/>
      <c r="AB10" s="165"/>
      <c r="AC10" s="165"/>
      <c r="AD10" s="165"/>
    </row>
    <row r="11" spans="1:35" ht="19.5" customHeight="1">
      <c r="A11" s="165"/>
      <c r="B11" s="703"/>
      <c r="C11" s="704"/>
      <c r="D11" s="705"/>
      <c r="E11" s="165"/>
      <c r="F11" s="165"/>
      <c r="G11" s="703"/>
      <c r="H11" s="165"/>
      <c r="I11" s="705"/>
      <c r="J11" s="165"/>
      <c r="K11" s="165"/>
      <c r="L11" s="703"/>
      <c r="M11" s="165"/>
      <c r="N11" s="705"/>
      <c r="O11" s="165"/>
      <c r="P11" s="165"/>
      <c r="Q11" s="703"/>
      <c r="R11" s="165"/>
      <c r="S11" s="705"/>
      <c r="T11" s="165"/>
      <c r="U11" s="165"/>
      <c r="V11" s="165"/>
      <c r="W11" s="165"/>
      <c r="X11" s="165"/>
      <c r="Y11" s="165"/>
      <c r="Z11" s="165"/>
      <c r="AA11" s="165"/>
      <c r="AB11" s="165"/>
      <c r="AC11" s="165"/>
      <c r="AD11" s="165"/>
    </row>
    <row r="12" spans="1:35" ht="38.25" customHeight="1">
      <c r="A12" s="165"/>
      <c r="B12" s="703"/>
      <c r="C12" s="713" t="s">
        <v>1368</v>
      </c>
      <c r="D12" s="714" t="s">
        <v>1370</v>
      </c>
      <c r="E12" s="715"/>
      <c r="F12" s="715"/>
      <c r="G12" s="716"/>
      <c r="H12" s="715"/>
      <c r="I12" s="717"/>
      <c r="J12" s="715"/>
      <c r="K12" s="715"/>
      <c r="L12" s="716"/>
      <c r="M12" s="715"/>
      <c r="N12" s="717"/>
      <c r="O12" s="715"/>
      <c r="P12" s="715"/>
      <c r="Q12" s="716"/>
      <c r="R12" s="715"/>
      <c r="S12" s="717"/>
      <c r="T12" s="715"/>
      <c r="U12" s="715"/>
      <c r="V12" s="715"/>
      <c r="W12" s="715"/>
      <c r="X12" s="715"/>
      <c r="Y12" s="715"/>
      <c r="Z12" s="715"/>
      <c r="AA12" s="715"/>
      <c r="AB12" s="715"/>
      <c r="AC12" s="715"/>
      <c r="AD12" s="715"/>
    </row>
    <row r="13" spans="1:35" ht="19.5" customHeight="1">
      <c r="A13" s="165"/>
      <c r="B13" s="703"/>
      <c r="C13" s="704"/>
      <c r="D13" s="705"/>
      <c r="E13" s="165"/>
      <c r="F13" s="165"/>
      <c r="G13" s="703"/>
      <c r="H13" s="165"/>
      <c r="I13" s="705"/>
      <c r="J13" s="165"/>
      <c r="K13" s="165"/>
      <c r="L13" s="703"/>
      <c r="M13" s="165"/>
      <c r="N13" s="705"/>
      <c r="O13" s="165"/>
      <c r="P13" s="165"/>
      <c r="Q13" s="703"/>
      <c r="R13" s="165"/>
      <c r="S13" s="705"/>
      <c r="T13" s="165"/>
      <c r="U13" s="165"/>
      <c r="V13" s="165"/>
      <c r="W13" s="165"/>
      <c r="X13" s="165"/>
      <c r="Y13" s="165"/>
      <c r="Z13" s="165"/>
      <c r="AA13" s="165"/>
      <c r="AB13" s="165"/>
      <c r="AC13" s="165"/>
      <c r="AD13" s="165"/>
      <c r="AE13" s="165"/>
      <c r="AF13" s="165"/>
      <c r="AG13" s="165"/>
      <c r="AH13" s="165"/>
      <c r="AI13" s="165"/>
    </row>
    <row r="14" spans="1:35" ht="47.25">
      <c r="A14" s="165"/>
      <c r="B14" s="165"/>
      <c r="C14" s="164"/>
      <c r="D14" s="718" t="s">
        <v>1371</v>
      </c>
      <c r="E14" s="719" t="s">
        <v>1372</v>
      </c>
      <c r="F14" s="720"/>
      <c r="G14" s="164"/>
      <c r="H14" s="719" t="s">
        <v>1373</v>
      </c>
      <c r="I14" s="719" t="s">
        <v>1374</v>
      </c>
      <c r="J14" s="719" t="s">
        <v>1375</v>
      </c>
      <c r="M14" s="722" t="s">
        <v>1376</v>
      </c>
      <c r="N14" s="722" t="s">
        <v>1377</v>
      </c>
      <c r="O14" s="720"/>
      <c r="P14" s="722" t="s">
        <v>1378</v>
      </c>
      <c r="Q14" s="720"/>
      <c r="S14" s="720"/>
      <c r="T14" s="720"/>
      <c r="U14" s="720"/>
      <c r="V14" s="720"/>
      <c r="W14" s="720"/>
      <c r="X14" s="723" t="s">
        <v>1379</v>
      </c>
      <c r="Y14" s="720"/>
      <c r="AB14" s="724" t="s">
        <v>1380</v>
      </c>
      <c r="AE14" s="165"/>
      <c r="AF14" s="165"/>
      <c r="AG14" s="165"/>
      <c r="AH14" s="165"/>
      <c r="AI14" s="165"/>
    </row>
    <row r="15" spans="1:35" ht="19.5" customHeight="1">
      <c r="A15" s="165"/>
      <c r="B15" s="703"/>
      <c r="C15" s="704"/>
      <c r="D15" s="705"/>
      <c r="E15" s="165"/>
      <c r="F15" s="165"/>
      <c r="G15" s="703"/>
      <c r="H15" s="165"/>
      <c r="I15" s="705"/>
      <c r="J15" s="165"/>
      <c r="K15" s="165"/>
      <c r="L15" s="703"/>
      <c r="M15" s="165"/>
      <c r="N15" s="705"/>
      <c r="O15" s="165"/>
      <c r="P15" s="165"/>
      <c r="Q15" s="703"/>
      <c r="R15" s="165"/>
      <c r="S15" s="705"/>
      <c r="T15" s="165"/>
      <c r="U15" s="165"/>
      <c r="V15" s="165"/>
      <c r="W15" s="165"/>
      <c r="X15" s="165"/>
      <c r="Y15" s="165"/>
      <c r="Z15" s="165"/>
      <c r="AA15" s="165"/>
      <c r="AB15" s="165"/>
      <c r="AC15" s="165"/>
      <c r="AD15" s="165"/>
      <c r="AE15" s="165"/>
      <c r="AF15" s="165"/>
      <c r="AG15" s="165"/>
      <c r="AH15" s="165"/>
      <c r="AI15" s="165"/>
    </row>
    <row r="16" spans="1:35">
      <c r="A16" s="725">
        <v>1</v>
      </c>
      <c r="B16" s="721" t="s">
        <v>1381</v>
      </c>
      <c r="C16" s="726" t="s">
        <v>1382</v>
      </c>
      <c r="D16" s="727" t="s">
        <v>1383</v>
      </c>
      <c r="E16" s="516"/>
      <c r="F16" s="725">
        <v>325</v>
      </c>
      <c r="G16" s="721" t="s">
        <v>1384</v>
      </c>
      <c r="H16" s="726" t="s">
        <v>1385</v>
      </c>
      <c r="I16" s="727" t="s">
        <v>1386</v>
      </c>
      <c r="J16" s="516"/>
      <c r="K16" s="725">
        <v>649</v>
      </c>
      <c r="L16" s="721" t="s">
        <v>1387</v>
      </c>
      <c r="M16" s="726" t="s">
        <v>1388</v>
      </c>
      <c r="N16" s="727" t="s">
        <v>1389</v>
      </c>
      <c r="O16" s="516"/>
      <c r="P16" s="725">
        <v>973</v>
      </c>
      <c r="Q16" s="721" t="s">
        <v>1390</v>
      </c>
      <c r="R16" s="726" t="s">
        <v>1391</v>
      </c>
      <c r="S16" s="727" t="s">
        <v>1392</v>
      </c>
      <c r="T16" s="165"/>
      <c r="U16" s="728" t="s">
        <v>1393</v>
      </c>
      <c r="W16" s="516"/>
      <c r="X16" s="729"/>
      <c r="Y16" s="729"/>
      <c r="Z16" s="729"/>
      <c r="AA16" s="729"/>
      <c r="AB16" s="729"/>
      <c r="AC16" s="729"/>
      <c r="AD16" s="729"/>
      <c r="AE16" s="165"/>
      <c r="AF16" s="165"/>
      <c r="AG16" s="165"/>
      <c r="AH16" s="165"/>
      <c r="AI16" s="165"/>
    </row>
    <row r="17" spans="1:35">
      <c r="A17" s="725">
        <v>2</v>
      </c>
      <c r="B17" s="721" t="s">
        <v>1394</v>
      </c>
      <c r="C17" s="726" t="s">
        <v>1395</v>
      </c>
      <c r="D17" s="727" t="s">
        <v>1396</v>
      </c>
      <c r="E17" s="516"/>
      <c r="F17" s="725">
        <v>326</v>
      </c>
      <c r="G17" s="721" t="s">
        <v>1397</v>
      </c>
      <c r="H17" s="726" t="s">
        <v>1398</v>
      </c>
      <c r="I17" s="727" t="s">
        <v>1399</v>
      </c>
      <c r="J17" s="516"/>
      <c r="K17" s="725">
        <v>650</v>
      </c>
      <c r="L17" s="721" t="s">
        <v>1400</v>
      </c>
      <c r="M17" s="726" t="s">
        <v>1401</v>
      </c>
      <c r="N17" s="727" t="s">
        <v>1402</v>
      </c>
      <c r="O17" s="516"/>
      <c r="P17" s="725">
        <v>974</v>
      </c>
      <c r="Q17" s="721" t="s">
        <v>1403</v>
      </c>
      <c r="R17" s="726" t="s">
        <v>1404</v>
      </c>
      <c r="S17" s="727" t="s">
        <v>1405</v>
      </c>
      <c r="T17" s="165"/>
      <c r="U17" s="708" t="s">
        <v>1355</v>
      </c>
      <c r="V17" s="1231" t="s">
        <v>1406</v>
      </c>
      <c r="W17" s="730"/>
      <c r="X17" s="731"/>
      <c r="Y17" s="729"/>
      <c r="Z17" s="729"/>
      <c r="AA17" s="729"/>
      <c r="AB17" s="729"/>
      <c r="AC17" s="729"/>
      <c r="AD17" s="729"/>
      <c r="AE17" s="165"/>
      <c r="AF17" s="165"/>
      <c r="AG17" s="165"/>
      <c r="AH17" s="1232"/>
      <c r="AI17" s="165"/>
    </row>
    <row r="18" spans="1:35">
      <c r="A18" s="725">
        <v>3</v>
      </c>
      <c r="B18" s="721" t="s">
        <v>1407</v>
      </c>
      <c r="C18" s="726" t="s">
        <v>1408</v>
      </c>
      <c r="D18" s="727" t="s">
        <v>1409</v>
      </c>
      <c r="E18" s="516"/>
      <c r="F18" s="725">
        <v>327</v>
      </c>
      <c r="G18" s="721" t="s">
        <v>1410</v>
      </c>
      <c r="H18" s="726" t="s">
        <v>1411</v>
      </c>
      <c r="I18" s="727" t="s">
        <v>1412</v>
      </c>
      <c r="J18" s="516"/>
      <c r="K18" s="725">
        <v>651</v>
      </c>
      <c r="L18" s="721" t="s">
        <v>1413</v>
      </c>
      <c r="M18" s="726" t="s">
        <v>1414</v>
      </c>
      <c r="N18" s="727" t="s">
        <v>1415</v>
      </c>
      <c r="O18" s="516"/>
      <c r="P18" s="725">
        <v>975</v>
      </c>
      <c r="Q18" s="721" t="s">
        <v>1416</v>
      </c>
      <c r="R18" s="726" t="s">
        <v>1417</v>
      </c>
      <c r="S18" s="727" t="s">
        <v>1418</v>
      </c>
      <c r="T18" s="165"/>
      <c r="U18" s="728" t="s">
        <v>1354</v>
      </c>
      <c r="V18" s="728"/>
      <c r="W18" s="516"/>
      <c r="X18" s="731"/>
      <c r="Y18" s="729"/>
      <c r="Z18" s="729"/>
      <c r="AA18" s="729"/>
      <c r="AB18" s="729"/>
      <c r="AC18" s="729"/>
      <c r="AD18" s="729"/>
      <c r="AE18" s="165"/>
      <c r="AF18" s="165"/>
      <c r="AG18" s="165"/>
      <c r="AH18" s="1232"/>
      <c r="AI18" s="165"/>
    </row>
    <row r="19" spans="1:35">
      <c r="A19" s="725">
        <v>4</v>
      </c>
      <c r="B19" s="721" t="s">
        <v>1419</v>
      </c>
      <c r="C19" s="726" t="s">
        <v>1420</v>
      </c>
      <c r="D19" s="727" t="s">
        <v>1421</v>
      </c>
      <c r="E19" s="516"/>
      <c r="F19" s="725">
        <v>328</v>
      </c>
      <c r="G19" s="721" t="s">
        <v>1422</v>
      </c>
      <c r="H19" s="726" t="s">
        <v>1423</v>
      </c>
      <c r="I19" s="727" t="s">
        <v>1424</v>
      </c>
      <c r="J19" s="516"/>
      <c r="K19" s="725">
        <v>652</v>
      </c>
      <c r="L19" s="721" t="s">
        <v>1425</v>
      </c>
      <c r="M19" s="726" t="s">
        <v>1426</v>
      </c>
      <c r="N19" s="727" t="s">
        <v>1427</v>
      </c>
      <c r="O19" s="516"/>
      <c r="P19" s="725">
        <v>976</v>
      </c>
      <c r="Q19" s="721" t="s">
        <v>1428</v>
      </c>
      <c r="R19" s="726" t="s">
        <v>1429</v>
      </c>
      <c r="S19" s="727" t="s">
        <v>1430</v>
      </c>
      <c r="T19" s="165"/>
      <c r="U19" s="708" t="s">
        <v>1355</v>
      </c>
      <c r="V19" s="1231" t="s">
        <v>1356</v>
      </c>
      <c r="W19" s="730"/>
      <c r="X19" s="731"/>
      <c r="Y19" s="729"/>
      <c r="Z19" s="729"/>
      <c r="AA19" s="729"/>
      <c r="AB19" s="729"/>
      <c r="AC19" s="729"/>
      <c r="AD19" s="729"/>
      <c r="AE19" s="165"/>
      <c r="AF19" s="165"/>
      <c r="AG19" s="165"/>
      <c r="AH19" s="1232"/>
      <c r="AI19" s="1232"/>
    </row>
    <row r="20" spans="1:35">
      <c r="A20" s="725">
        <v>5</v>
      </c>
      <c r="B20" s="721" t="s">
        <v>1431</v>
      </c>
      <c r="C20" s="726" t="s">
        <v>1432</v>
      </c>
      <c r="D20" s="727" t="s">
        <v>1433</v>
      </c>
      <c r="E20" s="516"/>
      <c r="F20" s="725">
        <v>329</v>
      </c>
      <c r="G20" s="721" t="s">
        <v>1434</v>
      </c>
      <c r="H20" s="726" t="s">
        <v>1435</v>
      </c>
      <c r="I20" s="727" t="s">
        <v>1436</v>
      </c>
      <c r="J20" s="516"/>
      <c r="K20" s="725">
        <v>653</v>
      </c>
      <c r="L20" s="721" t="s">
        <v>1437</v>
      </c>
      <c r="M20" s="726" t="s">
        <v>1438</v>
      </c>
      <c r="N20" s="727" t="s">
        <v>1439</v>
      </c>
      <c r="O20" s="516"/>
      <c r="P20" s="725">
        <v>977</v>
      </c>
      <c r="Q20" s="721" t="s">
        <v>1440</v>
      </c>
      <c r="R20" s="726" t="s">
        <v>1441</v>
      </c>
      <c r="S20" s="727" t="s">
        <v>1442</v>
      </c>
      <c r="T20" s="165"/>
      <c r="U20" s="732"/>
      <c r="V20" s="728" t="s">
        <v>1443</v>
      </c>
      <c r="W20" s="516"/>
      <c r="X20" s="731"/>
      <c r="Y20" s="729"/>
      <c r="Z20" s="729"/>
      <c r="AA20" s="729"/>
      <c r="AB20" s="729"/>
      <c r="AC20" s="729"/>
      <c r="AD20" s="729"/>
      <c r="AE20" s="165"/>
      <c r="AF20" s="165"/>
      <c r="AG20" s="165"/>
      <c r="AH20" s="165"/>
      <c r="AI20" s="165"/>
    </row>
    <row r="21" spans="1:35">
      <c r="A21" s="725">
        <v>6</v>
      </c>
      <c r="B21" s="721">
        <v>2795</v>
      </c>
      <c r="C21" s="726" t="s">
        <v>1444</v>
      </c>
      <c r="D21" s="727" t="s">
        <v>1445</v>
      </c>
      <c r="E21" s="516"/>
      <c r="F21" s="725">
        <v>330</v>
      </c>
      <c r="G21" s="721" t="s">
        <v>1446</v>
      </c>
      <c r="H21" s="726" t="s">
        <v>1447</v>
      </c>
      <c r="I21" s="727" t="s">
        <v>1448</v>
      </c>
      <c r="J21" s="516"/>
      <c r="K21" s="725">
        <v>654</v>
      </c>
      <c r="L21" s="721" t="s">
        <v>1449</v>
      </c>
      <c r="M21" s="726" t="s">
        <v>1450</v>
      </c>
      <c r="N21" s="727" t="s">
        <v>1451</v>
      </c>
      <c r="O21" s="516"/>
      <c r="P21" s="725">
        <v>978</v>
      </c>
      <c r="Q21" s="721" t="s">
        <v>1452</v>
      </c>
      <c r="R21" s="726" t="s">
        <v>1453</v>
      </c>
      <c r="S21" s="727" t="s">
        <v>1454</v>
      </c>
      <c r="T21" s="165"/>
      <c r="U21" s="516"/>
      <c r="V21" s="516"/>
      <c r="W21" s="516"/>
      <c r="X21" s="516"/>
      <c r="Y21" s="516"/>
      <c r="Z21" s="516"/>
      <c r="AA21" s="516"/>
      <c r="AB21" s="516"/>
      <c r="AC21" s="516"/>
      <c r="AD21" s="516"/>
      <c r="AE21" s="165"/>
      <c r="AF21" s="165"/>
      <c r="AG21" s="165"/>
      <c r="AH21" s="165"/>
      <c r="AI21" s="165"/>
    </row>
    <row r="22" spans="1:35">
      <c r="A22" s="725">
        <v>7</v>
      </c>
      <c r="B22" s="721">
        <v>2796</v>
      </c>
      <c r="C22" s="726" t="s">
        <v>1455</v>
      </c>
      <c r="D22" s="727" t="s">
        <v>1456</v>
      </c>
      <c r="E22" s="516"/>
      <c r="F22" s="725">
        <v>331</v>
      </c>
      <c r="G22" s="721" t="s">
        <v>1457</v>
      </c>
      <c r="H22" s="726" t="s">
        <v>1458</v>
      </c>
      <c r="I22" s="727" t="s">
        <v>1459</v>
      </c>
      <c r="J22" s="516"/>
      <c r="K22" s="725">
        <v>655</v>
      </c>
      <c r="L22" s="721" t="s">
        <v>1460</v>
      </c>
      <c r="M22" s="726" t="s">
        <v>1461</v>
      </c>
      <c r="N22" s="727" t="s">
        <v>1462</v>
      </c>
      <c r="O22" s="516"/>
      <c r="P22" s="725">
        <v>979</v>
      </c>
      <c r="Q22" s="721" t="s">
        <v>1463</v>
      </c>
      <c r="R22" s="726" t="s">
        <v>1464</v>
      </c>
      <c r="S22" s="727" t="s">
        <v>1465</v>
      </c>
      <c r="T22" s="165"/>
      <c r="U22" s="516"/>
      <c r="V22" s="516"/>
      <c r="W22" s="516"/>
      <c r="X22" s="730"/>
      <c r="Y22" s="730"/>
      <c r="Z22" s="730"/>
      <c r="AA22" s="730"/>
      <c r="AB22" s="730"/>
      <c r="AC22" s="730"/>
      <c r="AD22" s="516"/>
      <c r="AE22" s="165"/>
      <c r="AF22" s="165"/>
      <c r="AG22" s="165"/>
      <c r="AH22" s="165"/>
      <c r="AI22" s="165"/>
    </row>
    <row r="23" spans="1:35">
      <c r="A23" s="725">
        <v>8</v>
      </c>
      <c r="B23" s="721">
        <v>2797</v>
      </c>
      <c r="C23" s="726" t="s">
        <v>1466</v>
      </c>
      <c r="D23" s="727" t="s">
        <v>1467</v>
      </c>
      <c r="E23" s="516"/>
      <c r="F23" s="725">
        <v>332</v>
      </c>
      <c r="G23" s="721" t="s">
        <v>1468</v>
      </c>
      <c r="H23" s="726" t="s">
        <v>1469</v>
      </c>
      <c r="I23" s="727" t="s">
        <v>1470</v>
      </c>
      <c r="J23" s="516"/>
      <c r="K23" s="725">
        <v>656</v>
      </c>
      <c r="L23" s="721" t="s">
        <v>1471</v>
      </c>
      <c r="M23" s="726" t="s">
        <v>1472</v>
      </c>
      <c r="N23" s="727" t="s">
        <v>1473</v>
      </c>
      <c r="O23" s="516"/>
      <c r="P23" s="725">
        <v>980</v>
      </c>
      <c r="Q23" s="721" t="s">
        <v>1474</v>
      </c>
      <c r="R23" s="726" t="s">
        <v>1475</v>
      </c>
      <c r="S23" s="727" t="s">
        <v>1476</v>
      </c>
      <c r="T23" s="165"/>
      <c r="U23" s="730" t="s">
        <v>1477</v>
      </c>
      <c r="V23" s="730"/>
      <c r="W23" s="730"/>
      <c r="X23" s="730"/>
      <c r="Y23" s="516"/>
      <c r="Z23" s="516"/>
      <c r="AA23" s="516"/>
      <c r="AB23" s="516"/>
      <c r="AC23" s="516"/>
      <c r="AD23" s="516"/>
      <c r="AE23" s="165"/>
      <c r="AF23" s="165"/>
      <c r="AG23" s="165"/>
      <c r="AH23" s="165"/>
      <c r="AI23" s="165"/>
    </row>
    <row r="24" spans="1:35">
      <c r="A24" s="725">
        <v>9</v>
      </c>
      <c r="B24" s="721" t="s">
        <v>1478</v>
      </c>
      <c r="C24" s="726" t="s">
        <v>1479</v>
      </c>
      <c r="D24" s="727" t="s">
        <v>1480</v>
      </c>
      <c r="E24" s="516"/>
      <c r="F24" s="725">
        <v>333</v>
      </c>
      <c r="G24" s="721" t="s">
        <v>1481</v>
      </c>
      <c r="H24" s="726" t="s">
        <v>1482</v>
      </c>
      <c r="I24" s="727" t="s">
        <v>1483</v>
      </c>
      <c r="J24" s="516"/>
      <c r="K24" s="725">
        <v>657</v>
      </c>
      <c r="L24" s="721" t="s">
        <v>1484</v>
      </c>
      <c r="M24" s="726" t="s">
        <v>1485</v>
      </c>
      <c r="N24" s="727" t="s">
        <v>1486</v>
      </c>
      <c r="O24" s="516"/>
      <c r="P24" s="725">
        <v>981</v>
      </c>
      <c r="Q24" s="721" t="s">
        <v>1487</v>
      </c>
      <c r="R24" s="726" t="s">
        <v>1488</v>
      </c>
      <c r="S24" s="727" t="s">
        <v>1489</v>
      </c>
      <c r="T24" s="165"/>
      <c r="U24" s="730" t="s">
        <v>1490</v>
      </c>
      <c r="V24" s="730"/>
      <c r="W24" s="730"/>
      <c r="X24" s="730"/>
      <c r="Y24" s="516"/>
      <c r="Z24" s="516"/>
      <c r="AA24" s="516"/>
      <c r="AB24" s="516"/>
      <c r="AC24" s="516"/>
      <c r="AD24" s="516"/>
      <c r="AE24" s="165"/>
      <c r="AF24" s="165"/>
      <c r="AG24" s="165"/>
      <c r="AH24" s="165"/>
      <c r="AI24" s="165"/>
    </row>
    <row r="25" spans="1:35">
      <c r="A25" s="725">
        <v>10</v>
      </c>
      <c r="B25" s="721" t="s">
        <v>1491</v>
      </c>
      <c r="C25" s="726" t="s">
        <v>1492</v>
      </c>
      <c r="E25" s="516"/>
      <c r="F25" s="725">
        <v>334</v>
      </c>
      <c r="G25" s="721" t="s">
        <v>1493</v>
      </c>
      <c r="H25" s="726" t="s">
        <v>1494</v>
      </c>
      <c r="I25" s="727" t="s">
        <v>1495</v>
      </c>
      <c r="J25" s="516"/>
      <c r="K25" s="725">
        <v>658</v>
      </c>
      <c r="L25" s="721" t="s">
        <v>1496</v>
      </c>
      <c r="M25" s="726" t="s">
        <v>1497</v>
      </c>
      <c r="N25" s="727" t="s">
        <v>1498</v>
      </c>
      <c r="O25" s="516"/>
      <c r="P25" s="725">
        <v>982</v>
      </c>
      <c r="Q25" s="721" t="s">
        <v>1499</v>
      </c>
      <c r="R25" s="726" t="s">
        <v>1500</v>
      </c>
      <c r="S25" s="727" t="s">
        <v>1501</v>
      </c>
      <c r="T25" s="165"/>
      <c r="U25" s="730"/>
      <c r="V25" s="730" t="s">
        <v>1502</v>
      </c>
      <c r="W25" s="730"/>
      <c r="X25" s="730"/>
      <c r="Y25" s="516"/>
      <c r="Z25" s="516"/>
      <c r="AA25" s="516"/>
      <c r="AB25" s="516"/>
      <c r="AC25" s="516"/>
      <c r="AD25" s="516"/>
      <c r="AE25" s="165"/>
      <c r="AF25" s="165"/>
      <c r="AG25" s="165"/>
      <c r="AH25" s="165"/>
      <c r="AI25" s="165"/>
    </row>
    <row r="26" spans="1:35">
      <c r="A26" s="725">
        <v>11</v>
      </c>
      <c r="B26" s="721" t="s">
        <v>1503</v>
      </c>
      <c r="C26" s="726" t="s">
        <v>1504</v>
      </c>
      <c r="E26" s="516"/>
      <c r="F26" s="725">
        <v>335</v>
      </c>
      <c r="G26" s="721" t="s">
        <v>1505</v>
      </c>
      <c r="H26" s="726" t="s">
        <v>1506</v>
      </c>
      <c r="I26" s="727" t="s">
        <v>1507</v>
      </c>
      <c r="J26" s="516"/>
      <c r="K26" s="725">
        <v>659</v>
      </c>
      <c r="L26" s="721" t="s">
        <v>1508</v>
      </c>
      <c r="M26" s="726" t="s">
        <v>1509</v>
      </c>
      <c r="N26" s="727" t="s">
        <v>1510</v>
      </c>
      <c r="O26" s="516"/>
      <c r="P26" s="725">
        <v>983</v>
      </c>
      <c r="Q26" s="721" t="s">
        <v>1511</v>
      </c>
      <c r="R26" s="726" t="s">
        <v>1512</v>
      </c>
      <c r="S26" s="727" t="s">
        <v>1513</v>
      </c>
      <c r="T26" s="165"/>
      <c r="U26" s="730"/>
      <c r="V26" s="730" t="s">
        <v>1514</v>
      </c>
      <c r="W26" s="730"/>
      <c r="X26" s="730"/>
      <c r="Y26" s="516"/>
      <c r="Z26" s="516"/>
      <c r="AA26" s="516"/>
      <c r="AB26" s="516"/>
      <c r="AC26" s="516"/>
      <c r="AD26" s="516"/>
      <c r="AE26" s="165"/>
      <c r="AF26" s="165"/>
      <c r="AG26" s="165"/>
      <c r="AH26" s="165"/>
      <c r="AI26" s="165"/>
    </row>
    <row r="27" spans="1:35">
      <c r="A27" s="725">
        <v>12</v>
      </c>
      <c r="B27" s="721">
        <v>3030</v>
      </c>
      <c r="C27" s="726" t="s">
        <v>1515</v>
      </c>
      <c r="E27" s="516"/>
      <c r="F27" s="725">
        <v>336</v>
      </c>
      <c r="G27" s="721" t="s">
        <v>1516</v>
      </c>
      <c r="H27" s="726" t="s">
        <v>1517</v>
      </c>
      <c r="I27" s="727" t="s">
        <v>1518</v>
      </c>
      <c r="J27" s="516"/>
      <c r="K27" s="725">
        <v>660</v>
      </c>
      <c r="L27" s="721" t="s">
        <v>1519</v>
      </c>
      <c r="M27" s="726" t="s">
        <v>1520</v>
      </c>
      <c r="N27" s="727" t="s">
        <v>1521</v>
      </c>
      <c r="O27" s="516"/>
      <c r="P27" s="725">
        <v>984</v>
      </c>
      <c r="Q27" s="721" t="s">
        <v>1522</v>
      </c>
      <c r="R27" s="726" t="s">
        <v>1523</v>
      </c>
      <c r="S27" s="727" t="s">
        <v>1524</v>
      </c>
      <c r="T27" s="165"/>
      <c r="U27" s="732"/>
      <c r="V27" s="516"/>
      <c r="W27" s="516"/>
      <c r="X27" s="516"/>
      <c r="Y27" s="516"/>
      <c r="Z27" s="516"/>
      <c r="AA27" s="516"/>
      <c r="AB27" s="516"/>
      <c r="AC27" s="516"/>
      <c r="AD27" s="516"/>
      <c r="AE27" s="165"/>
      <c r="AF27" s="165"/>
      <c r="AG27" s="165"/>
      <c r="AH27" s="165"/>
      <c r="AI27" s="165"/>
    </row>
    <row r="28" spans="1:35">
      <c r="A28" s="725">
        <v>13</v>
      </c>
      <c r="B28" s="721" t="s">
        <v>1525</v>
      </c>
      <c r="C28" s="726" t="s">
        <v>1526</v>
      </c>
      <c r="E28" s="516"/>
      <c r="F28" s="725">
        <v>337</v>
      </c>
      <c r="G28" s="721" t="s">
        <v>1527</v>
      </c>
      <c r="H28" s="726" t="s">
        <v>1528</v>
      </c>
      <c r="I28" s="727" t="s">
        <v>1529</v>
      </c>
      <c r="J28" s="516"/>
      <c r="K28" s="725">
        <v>661</v>
      </c>
      <c r="L28" s="721" t="s">
        <v>1530</v>
      </c>
      <c r="M28" s="726" t="s">
        <v>1531</v>
      </c>
      <c r="N28" s="727" t="s">
        <v>1532</v>
      </c>
      <c r="O28" s="516"/>
      <c r="P28" s="725">
        <v>985</v>
      </c>
      <c r="Q28" s="721" t="s">
        <v>1533</v>
      </c>
      <c r="R28" s="726" t="s">
        <v>1534</v>
      </c>
      <c r="S28" s="727" t="s">
        <v>1535</v>
      </c>
      <c r="T28" s="165"/>
      <c r="U28" s="165"/>
      <c r="V28" s="165"/>
      <c r="W28" s="165"/>
      <c r="X28" s="165"/>
      <c r="Y28" s="165"/>
      <c r="Z28" s="165"/>
      <c r="AA28" s="165"/>
      <c r="AB28" s="165"/>
      <c r="AC28" s="165"/>
      <c r="AD28" s="165"/>
      <c r="AE28" s="165"/>
      <c r="AF28" s="165"/>
      <c r="AG28" s="165"/>
      <c r="AH28" s="165"/>
      <c r="AI28" s="165"/>
    </row>
    <row r="29" spans="1:35">
      <c r="A29" s="725">
        <v>14</v>
      </c>
      <c r="B29" s="721" t="s">
        <v>1536</v>
      </c>
      <c r="C29" s="726" t="s">
        <v>1537</v>
      </c>
      <c r="E29" s="516"/>
      <c r="F29" s="725">
        <v>338</v>
      </c>
      <c r="G29" s="721" t="s">
        <v>1538</v>
      </c>
      <c r="H29" s="726" t="s">
        <v>1539</v>
      </c>
      <c r="I29" s="727" t="s">
        <v>1540</v>
      </c>
      <c r="J29" s="516"/>
      <c r="K29" s="725">
        <v>662</v>
      </c>
      <c r="L29" s="721" t="s">
        <v>1541</v>
      </c>
      <c r="M29" s="726" t="s">
        <v>1542</v>
      </c>
      <c r="N29" s="727" t="s">
        <v>1543</v>
      </c>
      <c r="O29" s="516"/>
      <c r="P29" s="725">
        <v>986</v>
      </c>
      <c r="Q29" s="721" t="s">
        <v>1544</v>
      </c>
      <c r="R29" s="726" t="s">
        <v>1545</v>
      </c>
      <c r="S29" s="727" t="s">
        <v>1546</v>
      </c>
      <c r="T29" s="165"/>
      <c r="U29" s="165"/>
      <c r="V29" s="165"/>
      <c r="W29" s="165"/>
      <c r="X29" s="165"/>
      <c r="Y29" s="165"/>
      <c r="Z29" s="165"/>
      <c r="AA29" s="165"/>
      <c r="AB29" s="165"/>
      <c r="AC29" s="165"/>
      <c r="AD29" s="165"/>
      <c r="AE29" s="165"/>
      <c r="AF29" s="165"/>
      <c r="AG29" s="165"/>
      <c r="AH29" s="165"/>
      <c r="AI29" s="165"/>
    </row>
    <row r="30" spans="1:35">
      <c r="A30" s="725">
        <v>15</v>
      </c>
      <c r="B30" s="721">
        <v>2049</v>
      </c>
      <c r="C30" s="726" t="s">
        <v>1547</v>
      </c>
      <c r="E30" s="516"/>
      <c r="F30" s="725">
        <v>339</v>
      </c>
      <c r="G30" s="721" t="s">
        <v>1548</v>
      </c>
      <c r="H30" s="726" t="s">
        <v>1549</v>
      </c>
      <c r="I30" s="727" t="s">
        <v>1550</v>
      </c>
      <c r="J30" s="516"/>
      <c r="K30" s="725">
        <v>663</v>
      </c>
      <c r="L30" s="721" t="s">
        <v>1551</v>
      </c>
      <c r="M30" s="726" t="s">
        <v>1552</v>
      </c>
      <c r="N30" s="727" t="s">
        <v>1553</v>
      </c>
      <c r="O30" s="516"/>
      <c r="P30" s="725">
        <v>987</v>
      </c>
      <c r="Q30" s="721" t="s">
        <v>1554</v>
      </c>
      <c r="R30" s="726" t="s">
        <v>1555</v>
      </c>
      <c r="S30" s="727" t="s">
        <v>1556</v>
      </c>
      <c r="T30" s="165"/>
      <c r="U30" s="165"/>
      <c r="V30" s="165"/>
      <c r="W30" s="165"/>
      <c r="X30" s="165"/>
      <c r="Y30" s="165"/>
      <c r="Z30" s="165"/>
      <c r="AA30" s="165"/>
      <c r="AB30" s="165"/>
      <c r="AC30" s="165"/>
      <c r="AD30" s="165"/>
      <c r="AE30" s="165"/>
      <c r="AF30" s="165"/>
      <c r="AG30" s="165"/>
      <c r="AH30" s="165"/>
      <c r="AI30" s="165"/>
    </row>
    <row r="31" spans="1:35">
      <c r="A31" s="725">
        <v>16</v>
      </c>
      <c r="B31" s="721" t="s">
        <v>1557</v>
      </c>
      <c r="C31" s="726" t="s">
        <v>1558</v>
      </c>
      <c r="E31" s="516"/>
      <c r="F31" s="725">
        <v>340</v>
      </c>
      <c r="G31" s="721" t="s">
        <v>1559</v>
      </c>
      <c r="H31" s="726" t="s">
        <v>1560</v>
      </c>
      <c r="I31" s="727" t="s">
        <v>1561</v>
      </c>
      <c r="J31" s="516"/>
      <c r="K31" s="725">
        <v>664</v>
      </c>
      <c r="L31" s="721" t="s">
        <v>1562</v>
      </c>
      <c r="M31" s="726" t="s">
        <v>1563</v>
      </c>
      <c r="N31" s="727" t="s">
        <v>1564</v>
      </c>
      <c r="O31" s="516"/>
      <c r="P31" s="725">
        <v>988</v>
      </c>
      <c r="Q31" s="721" t="s">
        <v>1565</v>
      </c>
      <c r="R31" s="726" t="s">
        <v>1566</v>
      </c>
      <c r="S31" s="727" t="s">
        <v>1567</v>
      </c>
      <c r="T31" s="165"/>
      <c r="U31" s="165"/>
      <c r="V31" s="165"/>
      <c r="W31" s="165"/>
      <c r="X31" s="165"/>
      <c r="Y31" s="165"/>
      <c r="Z31" s="165"/>
      <c r="AA31" s="165"/>
      <c r="AB31" s="165"/>
      <c r="AC31" s="165"/>
      <c r="AD31" s="165"/>
      <c r="AE31" s="165"/>
      <c r="AF31" s="165"/>
      <c r="AG31" s="165"/>
      <c r="AH31" s="165"/>
      <c r="AI31" s="165"/>
    </row>
    <row r="32" spans="1:35">
      <c r="A32" s="725">
        <v>17</v>
      </c>
      <c r="B32" s="721" t="s">
        <v>1568</v>
      </c>
      <c r="C32" s="726" t="s">
        <v>1569</v>
      </c>
      <c r="E32" s="516"/>
      <c r="F32" s="725">
        <v>341</v>
      </c>
      <c r="G32" s="721" t="s">
        <v>1570</v>
      </c>
      <c r="H32" s="726" t="s">
        <v>1571</v>
      </c>
      <c r="I32" s="727" t="s">
        <v>1572</v>
      </c>
      <c r="J32" s="516"/>
      <c r="K32" s="725">
        <v>665</v>
      </c>
      <c r="L32" s="721" t="s">
        <v>1573</v>
      </c>
      <c r="M32" s="726" t="s">
        <v>1574</v>
      </c>
      <c r="N32" s="727" t="s">
        <v>1575</v>
      </c>
      <c r="O32" s="516"/>
      <c r="P32" s="725">
        <v>989</v>
      </c>
      <c r="Q32" s="721" t="s">
        <v>1576</v>
      </c>
      <c r="R32" s="726" t="s">
        <v>1577</v>
      </c>
      <c r="S32" s="727" t="s">
        <v>1578</v>
      </c>
      <c r="T32" s="165"/>
      <c r="U32" s="165"/>
      <c r="V32" s="165"/>
      <c r="W32" s="165"/>
      <c r="X32" s="165"/>
      <c r="Y32" s="165"/>
      <c r="Z32" s="165"/>
      <c r="AA32" s="165"/>
      <c r="AB32" s="165"/>
      <c r="AC32" s="165"/>
      <c r="AD32" s="165"/>
      <c r="AE32" s="165"/>
      <c r="AF32" s="165"/>
      <c r="AG32" s="165"/>
      <c r="AH32" s="165"/>
      <c r="AI32" s="165"/>
    </row>
    <row r="33" spans="1:35">
      <c r="A33" s="725">
        <v>18</v>
      </c>
      <c r="B33" s="721" t="s">
        <v>1579</v>
      </c>
      <c r="C33" s="726" t="s">
        <v>1580</v>
      </c>
      <c r="E33" s="516"/>
      <c r="F33" s="725">
        <v>342</v>
      </c>
      <c r="G33" s="721" t="s">
        <v>1581</v>
      </c>
      <c r="H33" s="726" t="s">
        <v>1582</v>
      </c>
      <c r="I33" s="727" t="s">
        <v>1583</v>
      </c>
      <c r="J33" s="516"/>
      <c r="K33" s="725">
        <v>666</v>
      </c>
      <c r="L33" s="721" t="s">
        <v>1584</v>
      </c>
      <c r="M33" s="726" t="s">
        <v>1585</v>
      </c>
      <c r="N33" s="727" t="s">
        <v>1586</v>
      </c>
      <c r="O33" s="516"/>
      <c r="P33" s="725">
        <v>990</v>
      </c>
      <c r="Q33" s="721" t="s">
        <v>1587</v>
      </c>
      <c r="R33" s="726" t="s">
        <v>1588</v>
      </c>
      <c r="S33" s="727" t="s">
        <v>1589</v>
      </c>
      <c r="T33" s="165"/>
      <c r="U33" s="165"/>
      <c r="V33" s="165"/>
      <c r="W33" s="165"/>
      <c r="X33" s="165"/>
      <c r="Y33" s="165"/>
      <c r="Z33" s="165"/>
      <c r="AA33" s="165"/>
      <c r="AB33" s="165"/>
      <c r="AC33" s="165"/>
      <c r="AD33" s="165"/>
      <c r="AE33" s="165"/>
      <c r="AF33" s="165"/>
      <c r="AG33" s="165"/>
      <c r="AH33" s="165"/>
      <c r="AI33" s="165"/>
    </row>
    <row r="34" spans="1:35">
      <c r="A34" s="725">
        <v>19</v>
      </c>
      <c r="B34" s="721" t="s">
        <v>1590</v>
      </c>
      <c r="C34" s="726" t="s">
        <v>1591</v>
      </c>
      <c r="E34" s="516"/>
      <c r="F34" s="725">
        <v>343</v>
      </c>
      <c r="G34" s="721" t="s">
        <v>1592</v>
      </c>
      <c r="H34" s="726" t="s">
        <v>1593</v>
      </c>
      <c r="I34" s="727" t="s">
        <v>1594</v>
      </c>
      <c r="J34" s="516"/>
      <c r="K34" s="725">
        <v>667</v>
      </c>
      <c r="L34" s="721" t="s">
        <v>1595</v>
      </c>
      <c r="M34" s="726" t="s">
        <v>1596</v>
      </c>
      <c r="N34" s="727" t="s">
        <v>1597</v>
      </c>
      <c r="O34" s="516"/>
      <c r="P34" s="725">
        <v>991</v>
      </c>
      <c r="Q34" s="721" t="s">
        <v>1598</v>
      </c>
      <c r="R34" s="726" t="s">
        <v>1599</v>
      </c>
      <c r="S34" s="727" t="s">
        <v>1600</v>
      </c>
      <c r="T34" s="165"/>
      <c r="U34" s="165"/>
      <c r="V34" s="165"/>
      <c r="W34" s="165"/>
      <c r="X34" s="165"/>
      <c r="Y34" s="165"/>
      <c r="Z34" s="165"/>
      <c r="AA34" s="165"/>
      <c r="AB34" s="165"/>
      <c r="AC34" s="165"/>
      <c r="AD34" s="165"/>
      <c r="AE34" s="165"/>
      <c r="AF34" s="165"/>
      <c r="AG34" s="165"/>
      <c r="AH34" s="165"/>
      <c r="AI34" s="165"/>
    </row>
    <row r="35" spans="1:35">
      <c r="A35" s="725">
        <v>20</v>
      </c>
      <c r="B35" s="721" t="s">
        <v>1601</v>
      </c>
      <c r="C35" s="726" t="s">
        <v>1602</v>
      </c>
      <c r="E35" s="516"/>
      <c r="F35" s="725">
        <v>344</v>
      </c>
      <c r="G35" s="721" t="s">
        <v>1603</v>
      </c>
      <c r="H35" s="726" t="s">
        <v>1604</v>
      </c>
      <c r="I35" s="727" t="s">
        <v>1605</v>
      </c>
      <c r="J35" s="516"/>
      <c r="K35" s="725">
        <v>668</v>
      </c>
      <c r="L35" s="721" t="s">
        <v>1606</v>
      </c>
      <c r="M35" s="726" t="s">
        <v>1607</v>
      </c>
      <c r="N35" s="727" t="s">
        <v>1608</v>
      </c>
      <c r="O35" s="516"/>
      <c r="P35" s="725">
        <v>992</v>
      </c>
      <c r="Q35" s="721" t="s">
        <v>1609</v>
      </c>
      <c r="R35" s="726" t="s">
        <v>1610</v>
      </c>
      <c r="S35" s="727" t="s">
        <v>1611</v>
      </c>
      <c r="T35" s="165"/>
      <c r="U35" s="165"/>
      <c r="V35" s="165"/>
      <c r="W35" s="165"/>
      <c r="X35" s="165"/>
      <c r="Y35" s="165"/>
      <c r="Z35" s="165"/>
      <c r="AA35" s="165"/>
      <c r="AB35" s="165"/>
      <c r="AC35" s="165"/>
      <c r="AD35" s="165"/>
      <c r="AE35" s="165"/>
      <c r="AF35" s="165"/>
      <c r="AG35" s="165"/>
      <c r="AH35" s="165"/>
      <c r="AI35" s="165"/>
    </row>
    <row r="36" spans="1:35">
      <c r="A36" s="725">
        <v>21</v>
      </c>
      <c r="B36" s="721" t="s">
        <v>1612</v>
      </c>
      <c r="C36" s="726" t="s">
        <v>1613</v>
      </c>
      <c r="E36" s="516"/>
      <c r="F36" s="725">
        <v>345</v>
      </c>
      <c r="G36" s="721" t="s">
        <v>1614</v>
      </c>
      <c r="H36" s="726" t="s">
        <v>1615</v>
      </c>
      <c r="I36" s="727" t="s">
        <v>1616</v>
      </c>
      <c r="J36" s="516"/>
      <c r="K36" s="725">
        <v>669</v>
      </c>
      <c r="L36" s="721" t="s">
        <v>1617</v>
      </c>
      <c r="M36" s="726" t="s">
        <v>1618</v>
      </c>
      <c r="N36" s="727" t="s">
        <v>1619</v>
      </c>
      <c r="O36" s="516"/>
      <c r="P36" s="725">
        <v>993</v>
      </c>
      <c r="Q36" s="721" t="s">
        <v>1620</v>
      </c>
      <c r="R36" s="726" t="s">
        <v>1621</v>
      </c>
      <c r="S36" s="727" t="s">
        <v>1622</v>
      </c>
      <c r="T36" s="165"/>
      <c r="U36" s="165"/>
      <c r="V36" s="165"/>
      <c r="W36" s="165"/>
      <c r="X36" s="165"/>
      <c r="Y36" s="165"/>
      <c r="Z36" s="165"/>
      <c r="AA36" s="165"/>
      <c r="AB36" s="165"/>
      <c r="AC36" s="165"/>
      <c r="AD36" s="165"/>
      <c r="AE36" s="165"/>
      <c r="AF36" s="165"/>
      <c r="AG36" s="165"/>
      <c r="AH36" s="165"/>
      <c r="AI36" s="165"/>
    </row>
    <row r="37" spans="1:35">
      <c r="A37" s="725">
        <v>22</v>
      </c>
      <c r="B37" s="721" t="s">
        <v>1623</v>
      </c>
      <c r="C37" s="726" t="s">
        <v>1624</v>
      </c>
      <c r="E37" s="516"/>
      <c r="F37" s="725">
        <v>346</v>
      </c>
      <c r="G37" s="721" t="s">
        <v>1625</v>
      </c>
      <c r="H37" s="726" t="s">
        <v>1626</v>
      </c>
      <c r="I37" s="727" t="s">
        <v>1627</v>
      </c>
      <c r="J37" s="516"/>
      <c r="K37" s="725">
        <v>670</v>
      </c>
      <c r="L37" s="721" t="s">
        <v>1628</v>
      </c>
      <c r="M37" s="726" t="s">
        <v>1629</v>
      </c>
      <c r="N37" s="727" t="s">
        <v>1630</v>
      </c>
      <c r="O37" s="516"/>
      <c r="P37" s="725">
        <v>994</v>
      </c>
      <c r="Q37" s="721" t="s">
        <v>1631</v>
      </c>
      <c r="R37" s="726" t="s">
        <v>1632</v>
      </c>
      <c r="S37" s="727" t="s">
        <v>1633</v>
      </c>
      <c r="T37" s="165"/>
      <c r="U37" s="165"/>
      <c r="V37" s="165"/>
      <c r="W37" s="165"/>
      <c r="X37" s="165"/>
      <c r="Y37" s="165"/>
      <c r="Z37" s="165"/>
      <c r="AA37" s="165"/>
      <c r="AB37" s="165"/>
      <c r="AC37" s="165"/>
      <c r="AD37" s="165"/>
      <c r="AE37" s="165"/>
      <c r="AF37" s="165"/>
      <c r="AG37" s="165"/>
      <c r="AH37" s="165"/>
      <c r="AI37" s="165"/>
    </row>
    <row r="38" spans="1:35">
      <c r="A38" s="725">
        <v>23</v>
      </c>
      <c r="B38" s="721" t="s">
        <v>1634</v>
      </c>
      <c r="C38" s="726" t="s">
        <v>1635</v>
      </c>
      <c r="E38" s="516"/>
      <c r="F38" s="725">
        <v>347</v>
      </c>
      <c r="G38" s="721" t="s">
        <v>1636</v>
      </c>
      <c r="H38" s="726" t="s">
        <v>1637</v>
      </c>
      <c r="I38" s="727" t="s">
        <v>1638</v>
      </c>
      <c r="J38" s="516"/>
      <c r="K38" s="725">
        <v>671</v>
      </c>
      <c r="L38" s="721" t="s">
        <v>1639</v>
      </c>
      <c r="M38" s="726" t="s">
        <v>1640</v>
      </c>
      <c r="N38" s="727" t="s">
        <v>1641</v>
      </c>
      <c r="O38" s="516"/>
      <c r="P38" s="725">
        <v>995</v>
      </c>
      <c r="Q38" s="721" t="s">
        <v>1642</v>
      </c>
      <c r="R38" s="726" t="s">
        <v>1643</v>
      </c>
      <c r="S38" s="727" t="s">
        <v>1644</v>
      </c>
      <c r="T38" s="165"/>
      <c r="U38" s="165"/>
      <c r="V38" s="165"/>
      <c r="W38" s="165"/>
      <c r="X38" s="165"/>
      <c r="Y38" s="165"/>
      <c r="Z38" s="165"/>
      <c r="AA38" s="165"/>
      <c r="AB38" s="165"/>
      <c r="AC38" s="165"/>
      <c r="AD38" s="165"/>
      <c r="AE38" s="165"/>
      <c r="AF38" s="165"/>
      <c r="AG38" s="165"/>
      <c r="AH38" s="165"/>
      <c r="AI38" s="165"/>
    </row>
    <row r="39" spans="1:35">
      <c r="A39" s="725">
        <v>24</v>
      </c>
      <c r="B39" s="721" t="s">
        <v>1645</v>
      </c>
      <c r="C39" s="726" t="s">
        <v>1646</v>
      </c>
      <c r="D39" s="727" t="s">
        <v>1647</v>
      </c>
      <c r="E39" s="516"/>
      <c r="F39" s="725">
        <v>348</v>
      </c>
      <c r="G39" s="721" t="s">
        <v>1648</v>
      </c>
      <c r="H39" s="726" t="s">
        <v>1649</v>
      </c>
      <c r="I39" s="727" t="s">
        <v>1650</v>
      </c>
      <c r="J39" s="516"/>
      <c r="K39" s="725">
        <v>672</v>
      </c>
      <c r="L39" s="721" t="s">
        <v>1651</v>
      </c>
      <c r="M39" s="726" t="s">
        <v>1652</v>
      </c>
      <c r="N39" s="727" t="s">
        <v>1653</v>
      </c>
      <c r="O39" s="516"/>
      <c r="P39" s="725">
        <v>996</v>
      </c>
      <c r="Q39" s="721" t="s">
        <v>1654</v>
      </c>
      <c r="R39" s="726" t="s">
        <v>1655</v>
      </c>
      <c r="T39" s="165"/>
      <c r="U39" s="165"/>
      <c r="V39" s="165"/>
      <c r="W39" s="165"/>
      <c r="X39" s="165"/>
      <c r="Y39" s="165"/>
      <c r="Z39" s="165"/>
      <c r="AA39" s="165"/>
      <c r="AB39" s="165"/>
      <c r="AC39" s="165"/>
      <c r="AD39" s="165"/>
      <c r="AE39" s="165"/>
      <c r="AF39" s="165"/>
      <c r="AG39" s="165"/>
      <c r="AH39" s="165"/>
      <c r="AI39" s="165"/>
    </row>
    <row r="40" spans="1:35">
      <c r="A40" s="725">
        <v>25</v>
      </c>
      <c r="B40" s="721" t="s">
        <v>1656</v>
      </c>
      <c r="C40" s="726" t="s">
        <v>1657</v>
      </c>
      <c r="D40" s="727" t="s">
        <v>1658</v>
      </c>
      <c r="E40" s="516"/>
      <c r="F40" s="725">
        <v>349</v>
      </c>
      <c r="G40" s="721" t="s">
        <v>1659</v>
      </c>
      <c r="H40" s="726" t="s">
        <v>1660</v>
      </c>
      <c r="I40" s="727" t="s">
        <v>1661</v>
      </c>
      <c r="J40" s="516"/>
      <c r="K40" s="725">
        <v>673</v>
      </c>
      <c r="L40" s="721" t="s">
        <v>1662</v>
      </c>
      <c r="M40" s="726" t="s">
        <v>1663</v>
      </c>
      <c r="N40" s="727" t="s">
        <v>1664</v>
      </c>
      <c r="O40" s="516"/>
      <c r="P40" s="725">
        <v>997</v>
      </c>
      <c r="Q40" s="721" t="s">
        <v>1665</v>
      </c>
      <c r="R40" s="726" t="s">
        <v>1666</v>
      </c>
      <c r="T40" s="165"/>
      <c r="U40" s="165"/>
      <c r="V40" s="165"/>
      <c r="W40" s="165"/>
      <c r="X40" s="165"/>
      <c r="Y40" s="165"/>
      <c r="Z40" s="165"/>
      <c r="AA40" s="165"/>
      <c r="AB40" s="165"/>
      <c r="AC40" s="165"/>
      <c r="AD40" s="165"/>
      <c r="AE40" s="165"/>
      <c r="AF40" s="165"/>
      <c r="AG40" s="165"/>
      <c r="AH40" s="165"/>
      <c r="AI40" s="165"/>
    </row>
    <row r="41" spans="1:35">
      <c r="A41" s="725">
        <v>26</v>
      </c>
      <c r="B41" s="721" t="s">
        <v>1667</v>
      </c>
      <c r="C41" s="726" t="s">
        <v>1668</v>
      </c>
      <c r="D41" s="727" t="s">
        <v>1658</v>
      </c>
      <c r="E41" s="516"/>
      <c r="F41" s="725">
        <v>350</v>
      </c>
      <c r="G41" s="721" t="s">
        <v>1669</v>
      </c>
      <c r="H41" s="726" t="s">
        <v>1670</v>
      </c>
      <c r="I41" s="727" t="s">
        <v>1671</v>
      </c>
      <c r="J41" s="516"/>
      <c r="K41" s="725">
        <v>674</v>
      </c>
      <c r="L41" s="721" t="s">
        <v>1672</v>
      </c>
      <c r="M41" s="726" t="s">
        <v>1673</v>
      </c>
      <c r="N41" s="727" t="s">
        <v>1674</v>
      </c>
      <c r="O41" s="516"/>
      <c r="P41" s="725">
        <v>998</v>
      </c>
      <c r="Q41" s="721" t="s">
        <v>1675</v>
      </c>
      <c r="R41" s="726" t="s">
        <v>1676</v>
      </c>
      <c r="T41" s="165"/>
      <c r="U41" s="165"/>
      <c r="V41" s="165"/>
      <c r="W41" s="165"/>
      <c r="X41" s="165"/>
      <c r="Y41" s="165"/>
      <c r="Z41" s="165"/>
      <c r="AA41" s="165"/>
      <c r="AB41" s="165"/>
      <c r="AC41" s="165"/>
      <c r="AD41" s="165"/>
      <c r="AE41" s="165"/>
      <c r="AF41" s="165"/>
      <c r="AG41" s="165"/>
      <c r="AH41" s="165"/>
      <c r="AI41" s="165"/>
    </row>
    <row r="42" spans="1:35">
      <c r="A42" s="725">
        <v>27</v>
      </c>
      <c r="B42" s="721" t="s">
        <v>1677</v>
      </c>
      <c r="C42" s="726" t="s">
        <v>1678</v>
      </c>
      <c r="D42" s="727" t="s">
        <v>1679</v>
      </c>
      <c r="E42" s="516"/>
      <c r="F42" s="725">
        <v>351</v>
      </c>
      <c r="G42" s="721" t="s">
        <v>1680</v>
      </c>
      <c r="H42" s="726" t="s">
        <v>1681</v>
      </c>
      <c r="I42" s="727" t="s">
        <v>1682</v>
      </c>
      <c r="J42" s="516"/>
      <c r="K42" s="725">
        <v>675</v>
      </c>
      <c r="L42" s="721" t="s">
        <v>1683</v>
      </c>
      <c r="M42" s="726" t="s">
        <v>1684</v>
      </c>
      <c r="N42" s="727" t="s">
        <v>1685</v>
      </c>
      <c r="O42" s="516"/>
      <c r="P42" s="725">
        <v>999</v>
      </c>
      <c r="Q42" s="721" t="s">
        <v>1686</v>
      </c>
      <c r="R42" s="726" t="s">
        <v>1687</v>
      </c>
      <c r="S42" s="727" t="s">
        <v>1688</v>
      </c>
      <c r="T42" s="165"/>
      <c r="U42" s="165"/>
      <c r="V42" s="165"/>
      <c r="W42" s="165"/>
      <c r="X42" s="165"/>
      <c r="Y42" s="165"/>
      <c r="Z42" s="165"/>
      <c r="AA42" s="165"/>
      <c r="AB42" s="165"/>
      <c r="AC42" s="165"/>
      <c r="AD42" s="165"/>
      <c r="AE42" s="165"/>
      <c r="AF42" s="165"/>
      <c r="AG42" s="165"/>
      <c r="AH42" s="165"/>
      <c r="AI42" s="165"/>
    </row>
    <row r="43" spans="1:35">
      <c r="A43" s="725">
        <v>28</v>
      </c>
      <c r="B43" s="721" t="s">
        <v>1689</v>
      </c>
      <c r="C43" s="726" t="s">
        <v>1690</v>
      </c>
      <c r="D43" s="727" t="s">
        <v>1691</v>
      </c>
      <c r="E43" s="516"/>
      <c r="F43" s="725">
        <v>352</v>
      </c>
      <c r="G43" s="721" t="s">
        <v>1692</v>
      </c>
      <c r="H43" s="726" t="s">
        <v>1693</v>
      </c>
      <c r="I43" s="727" t="s">
        <v>1694</v>
      </c>
      <c r="J43" s="516"/>
      <c r="K43" s="725">
        <v>676</v>
      </c>
      <c r="L43" s="721" t="s">
        <v>1695</v>
      </c>
      <c r="M43" s="726" t="s">
        <v>1696</v>
      </c>
      <c r="N43" s="727" t="s">
        <v>1697</v>
      </c>
      <c r="O43" s="516"/>
      <c r="P43" s="725">
        <v>1000</v>
      </c>
      <c r="Q43" s="721" t="s">
        <v>1698</v>
      </c>
      <c r="R43" s="726" t="s">
        <v>1699</v>
      </c>
      <c r="S43" s="727" t="s">
        <v>1700</v>
      </c>
      <c r="T43" s="165"/>
      <c r="U43" s="165"/>
      <c r="V43" s="165"/>
      <c r="W43" s="165"/>
      <c r="X43" s="165"/>
      <c r="Y43" s="165"/>
      <c r="Z43" s="165"/>
      <c r="AA43" s="165"/>
      <c r="AB43" s="165"/>
      <c r="AC43" s="165"/>
      <c r="AD43" s="165"/>
      <c r="AE43" s="165"/>
      <c r="AF43" s="165"/>
      <c r="AG43" s="165"/>
      <c r="AH43" s="165"/>
      <c r="AI43" s="165"/>
    </row>
    <row r="44" spans="1:35">
      <c r="A44" s="725">
        <v>29</v>
      </c>
      <c r="B44" s="721" t="s">
        <v>1701</v>
      </c>
      <c r="C44" s="726" t="s">
        <v>1702</v>
      </c>
      <c r="D44" s="727" t="s">
        <v>1703</v>
      </c>
      <c r="E44" s="516"/>
      <c r="F44" s="725">
        <v>353</v>
      </c>
      <c r="G44" s="721" t="s">
        <v>1704</v>
      </c>
      <c r="H44" s="726" t="s">
        <v>1705</v>
      </c>
      <c r="I44" s="727" t="s">
        <v>1706</v>
      </c>
      <c r="J44" s="516"/>
      <c r="K44" s="725">
        <v>677</v>
      </c>
      <c r="L44" s="721" t="s">
        <v>1707</v>
      </c>
      <c r="M44" s="726" t="s">
        <v>1708</v>
      </c>
      <c r="N44" s="727" t="s">
        <v>1709</v>
      </c>
      <c r="O44" s="516"/>
      <c r="P44" s="725">
        <v>1001</v>
      </c>
      <c r="Q44" s="721" t="s">
        <v>1710</v>
      </c>
      <c r="R44" s="726" t="s">
        <v>1711</v>
      </c>
      <c r="S44" s="727" t="s">
        <v>1712</v>
      </c>
      <c r="T44" s="165"/>
      <c r="U44" s="165"/>
      <c r="V44" s="165"/>
      <c r="W44" s="165"/>
      <c r="X44" s="165"/>
      <c r="Y44" s="165"/>
      <c r="Z44" s="165"/>
      <c r="AA44" s="165"/>
      <c r="AB44" s="165"/>
      <c r="AC44" s="165"/>
      <c r="AD44" s="165"/>
      <c r="AE44" s="165"/>
      <c r="AF44" s="165"/>
      <c r="AG44" s="165"/>
      <c r="AH44" s="165"/>
      <c r="AI44" s="165"/>
    </row>
    <row r="45" spans="1:35">
      <c r="A45" s="725">
        <v>30</v>
      </c>
      <c r="B45" s="721">
        <v>2328</v>
      </c>
      <c r="C45" s="726" t="s">
        <v>1713</v>
      </c>
      <c r="D45" s="727" t="s">
        <v>1714</v>
      </c>
      <c r="E45" s="516"/>
      <c r="F45" s="725">
        <v>354</v>
      </c>
      <c r="G45" s="721" t="s">
        <v>1715</v>
      </c>
      <c r="H45" s="726" t="s">
        <v>1716</v>
      </c>
      <c r="I45" s="727" t="s">
        <v>1717</v>
      </c>
      <c r="J45" s="516"/>
      <c r="K45" s="725">
        <v>678</v>
      </c>
      <c r="L45" s="721" t="s">
        <v>1718</v>
      </c>
      <c r="M45" s="726" t="s">
        <v>1719</v>
      </c>
      <c r="N45" s="727" t="s">
        <v>1720</v>
      </c>
      <c r="O45" s="516"/>
      <c r="P45" s="725">
        <v>1002</v>
      </c>
      <c r="Q45" s="721" t="s">
        <v>1721</v>
      </c>
      <c r="R45" s="726" t="s">
        <v>1722</v>
      </c>
      <c r="S45" s="727" t="s">
        <v>1723</v>
      </c>
      <c r="T45" s="165"/>
      <c r="U45" s="165"/>
      <c r="V45" s="165"/>
      <c r="W45" s="165"/>
      <c r="X45" s="165"/>
      <c r="Y45" s="165"/>
      <c r="Z45" s="165"/>
      <c r="AA45" s="165"/>
      <c r="AB45" s="165"/>
      <c r="AC45" s="165"/>
      <c r="AD45" s="165"/>
      <c r="AE45" s="165"/>
      <c r="AF45" s="165"/>
      <c r="AG45" s="165"/>
      <c r="AH45" s="165"/>
      <c r="AI45" s="165"/>
    </row>
    <row r="46" spans="1:35">
      <c r="A46" s="725">
        <v>31</v>
      </c>
      <c r="B46" s="721">
        <v>2935</v>
      </c>
      <c r="C46" s="726" t="s">
        <v>1724</v>
      </c>
      <c r="D46" s="727" t="s">
        <v>1725</v>
      </c>
      <c r="E46" s="516"/>
      <c r="F46" s="725">
        <v>355</v>
      </c>
      <c r="G46" s="721" t="s">
        <v>1726</v>
      </c>
      <c r="H46" s="726" t="s">
        <v>1727</v>
      </c>
      <c r="I46" s="727" t="s">
        <v>1728</v>
      </c>
      <c r="J46" s="516"/>
      <c r="K46" s="725">
        <v>679</v>
      </c>
      <c r="L46" s="721" t="s">
        <v>1729</v>
      </c>
      <c r="M46" s="726" t="s">
        <v>1730</v>
      </c>
      <c r="N46" s="727" t="s">
        <v>1731</v>
      </c>
      <c r="O46" s="516"/>
      <c r="P46" s="725">
        <v>1003</v>
      </c>
      <c r="Q46" s="721" t="s">
        <v>1732</v>
      </c>
      <c r="R46" s="726" t="s">
        <v>1733</v>
      </c>
      <c r="S46" s="727" t="s">
        <v>1734</v>
      </c>
      <c r="T46" s="165"/>
      <c r="U46" s="165"/>
      <c r="V46" s="165"/>
      <c r="W46" s="165"/>
      <c r="X46" s="165"/>
      <c r="Y46" s="165"/>
      <c r="Z46" s="165"/>
      <c r="AA46" s="165"/>
      <c r="AB46" s="165"/>
      <c r="AC46" s="165"/>
      <c r="AD46" s="165"/>
      <c r="AE46" s="165"/>
      <c r="AF46" s="165"/>
      <c r="AG46" s="165"/>
      <c r="AH46" s="165"/>
      <c r="AI46" s="165"/>
    </row>
    <row r="47" spans="1:35">
      <c r="A47" s="725">
        <v>32</v>
      </c>
      <c r="B47" s="721">
        <v>2934</v>
      </c>
      <c r="C47" s="726" t="s">
        <v>1735</v>
      </c>
      <c r="D47" s="727" t="s">
        <v>1736</v>
      </c>
      <c r="E47" s="516"/>
      <c r="F47" s="725">
        <v>356</v>
      </c>
      <c r="G47" s="721" t="s">
        <v>1737</v>
      </c>
      <c r="H47" s="726" t="s">
        <v>1738</v>
      </c>
      <c r="I47" s="727" t="s">
        <v>1739</v>
      </c>
      <c r="J47" s="516"/>
      <c r="K47" s="725">
        <v>680</v>
      </c>
      <c r="L47" s="721" t="s">
        <v>1740</v>
      </c>
      <c r="M47" s="726" t="s">
        <v>1741</v>
      </c>
      <c r="N47" s="727" t="s">
        <v>1742</v>
      </c>
      <c r="O47" s="516"/>
      <c r="P47" s="725">
        <v>1004</v>
      </c>
      <c r="Q47" s="721" t="s">
        <v>1743</v>
      </c>
      <c r="R47" s="726" t="s">
        <v>1744</v>
      </c>
      <c r="S47" s="727" t="s">
        <v>1745</v>
      </c>
      <c r="T47" s="165"/>
      <c r="U47" s="165"/>
      <c r="V47" s="165"/>
      <c r="W47" s="165"/>
      <c r="X47" s="165"/>
      <c r="Y47" s="165"/>
      <c r="Z47" s="165"/>
      <c r="AA47" s="165"/>
      <c r="AB47" s="165"/>
      <c r="AC47" s="165"/>
      <c r="AD47" s="165"/>
      <c r="AE47" s="165"/>
      <c r="AF47" s="165"/>
      <c r="AG47" s="165"/>
      <c r="AH47" s="165"/>
      <c r="AI47" s="165"/>
    </row>
    <row r="48" spans="1:35">
      <c r="A48" s="725">
        <v>33</v>
      </c>
      <c r="B48" s="721" t="s">
        <v>1746</v>
      </c>
      <c r="C48" s="726" t="s">
        <v>1747</v>
      </c>
      <c r="D48" s="727" t="s">
        <v>1748</v>
      </c>
      <c r="E48" s="516"/>
      <c r="F48" s="725">
        <v>357</v>
      </c>
      <c r="G48" s="721" t="s">
        <v>1749</v>
      </c>
      <c r="H48" s="726" t="s">
        <v>1750</v>
      </c>
      <c r="I48" s="727" t="s">
        <v>1751</v>
      </c>
      <c r="J48" s="516"/>
      <c r="K48" s="725">
        <v>681</v>
      </c>
      <c r="L48" s="721" t="s">
        <v>1752</v>
      </c>
      <c r="M48" s="726" t="s">
        <v>1753</v>
      </c>
      <c r="N48" s="727" t="s">
        <v>1754</v>
      </c>
      <c r="O48" s="516"/>
      <c r="P48" s="725">
        <v>1005</v>
      </c>
      <c r="Q48" s="721" t="s">
        <v>1755</v>
      </c>
      <c r="R48" s="726" t="s">
        <v>1756</v>
      </c>
      <c r="S48" s="727" t="s">
        <v>1757</v>
      </c>
      <c r="T48" s="165"/>
      <c r="U48" s="165"/>
      <c r="V48" s="165"/>
      <c r="W48" s="165"/>
      <c r="X48" s="165"/>
      <c r="Y48" s="165"/>
      <c r="Z48" s="165"/>
      <c r="AA48" s="165"/>
      <c r="AB48" s="165"/>
      <c r="AC48" s="165"/>
      <c r="AD48" s="165"/>
      <c r="AE48" s="165"/>
      <c r="AF48" s="165"/>
      <c r="AG48" s="165"/>
      <c r="AH48" s="165"/>
      <c r="AI48" s="165"/>
    </row>
    <row r="49" spans="1:35">
      <c r="A49" s="725">
        <v>34</v>
      </c>
      <c r="B49" s="721" t="s">
        <v>1758</v>
      </c>
      <c r="C49" s="726" t="s">
        <v>1759</v>
      </c>
      <c r="D49" s="727" t="s">
        <v>1760</v>
      </c>
      <c r="E49" s="516"/>
      <c r="F49" s="725">
        <v>358</v>
      </c>
      <c r="G49" s="721" t="s">
        <v>1761</v>
      </c>
      <c r="H49" s="726" t="s">
        <v>1762</v>
      </c>
      <c r="I49" s="727" t="s">
        <v>1763</v>
      </c>
      <c r="J49" s="516"/>
      <c r="K49" s="725">
        <v>682</v>
      </c>
      <c r="L49" s="721" t="s">
        <v>1764</v>
      </c>
      <c r="M49" s="726" t="s">
        <v>1765</v>
      </c>
      <c r="N49" s="727" t="s">
        <v>1766</v>
      </c>
      <c r="O49" s="516"/>
      <c r="P49" s="725">
        <v>1006</v>
      </c>
      <c r="Q49" s="721" t="s">
        <v>1767</v>
      </c>
      <c r="R49" s="726" t="s">
        <v>1768</v>
      </c>
      <c r="S49" s="727" t="s">
        <v>1769</v>
      </c>
      <c r="T49" s="165"/>
      <c r="U49" s="165"/>
      <c r="V49" s="165"/>
      <c r="W49" s="165"/>
      <c r="X49" s="165"/>
      <c r="Y49" s="165"/>
      <c r="Z49" s="165"/>
      <c r="AA49" s="165"/>
      <c r="AB49" s="165"/>
      <c r="AC49" s="165"/>
      <c r="AD49" s="165"/>
      <c r="AE49" s="165"/>
      <c r="AF49" s="165"/>
      <c r="AG49" s="165"/>
      <c r="AH49" s="165"/>
      <c r="AI49" s="165"/>
    </row>
    <row r="50" spans="1:35">
      <c r="A50" s="725">
        <v>35</v>
      </c>
      <c r="B50" s="721" t="s">
        <v>1770</v>
      </c>
      <c r="C50" s="726" t="s">
        <v>1771</v>
      </c>
      <c r="D50" s="727" t="s">
        <v>1772</v>
      </c>
      <c r="E50" s="516"/>
      <c r="F50" s="725">
        <v>359</v>
      </c>
      <c r="G50" s="721" t="s">
        <v>1773</v>
      </c>
      <c r="H50" s="726" t="s">
        <v>1774</v>
      </c>
      <c r="I50" s="727" t="s">
        <v>1775</v>
      </c>
      <c r="J50" s="516"/>
      <c r="K50" s="725">
        <v>683</v>
      </c>
      <c r="L50" s="721" t="s">
        <v>1776</v>
      </c>
      <c r="M50" s="726" t="s">
        <v>1777</v>
      </c>
      <c r="N50" s="727" t="s">
        <v>1778</v>
      </c>
      <c r="O50" s="516"/>
      <c r="P50" s="725">
        <v>1007</v>
      </c>
      <c r="Q50" s="721" t="s">
        <v>1779</v>
      </c>
      <c r="R50" s="726" t="s">
        <v>1780</v>
      </c>
      <c r="S50" s="727" t="s">
        <v>1781</v>
      </c>
      <c r="T50" s="165"/>
      <c r="U50" s="165"/>
      <c r="V50" s="165"/>
      <c r="W50" s="165"/>
      <c r="X50" s="165"/>
      <c r="Y50" s="165"/>
      <c r="Z50" s="165"/>
      <c r="AA50" s="165"/>
      <c r="AB50" s="165"/>
      <c r="AC50" s="165"/>
      <c r="AD50" s="165"/>
      <c r="AE50" s="165"/>
      <c r="AF50" s="165"/>
      <c r="AG50" s="165"/>
      <c r="AH50" s="165"/>
      <c r="AI50" s="165"/>
    </row>
    <row r="51" spans="1:35">
      <c r="A51" s="725">
        <v>36</v>
      </c>
      <c r="B51" s="721" t="s">
        <v>1782</v>
      </c>
      <c r="C51" s="726" t="s">
        <v>1783</v>
      </c>
      <c r="D51" s="727" t="s">
        <v>1784</v>
      </c>
      <c r="E51" s="516"/>
      <c r="F51" s="725">
        <v>360</v>
      </c>
      <c r="G51" s="721" t="s">
        <v>1785</v>
      </c>
      <c r="H51" s="726" t="s">
        <v>1786</v>
      </c>
      <c r="I51" s="727" t="s">
        <v>1787</v>
      </c>
      <c r="J51" s="516"/>
      <c r="K51" s="725">
        <v>684</v>
      </c>
      <c r="L51" s="721" t="s">
        <v>1788</v>
      </c>
      <c r="M51" s="726" t="s">
        <v>1789</v>
      </c>
      <c r="N51" s="727" t="s">
        <v>1790</v>
      </c>
      <c r="O51" s="516"/>
      <c r="P51" s="725">
        <v>1008</v>
      </c>
      <c r="Q51" s="721" t="s">
        <v>1791</v>
      </c>
      <c r="R51" s="726" t="s">
        <v>1792</v>
      </c>
      <c r="S51" s="727" t="s">
        <v>1793</v>
      </c>
      <c r="T51" s="165"/>
      <c r="U51" s="165"/>
      <c r="V51" s="165"/>
      <c r="W51" s="165"/>
      <c r="X51" s="165"/>
      <c r="Y51" s="165"/>
      <c r="Z51" s="165"/>
      <c r="AA51" s="165"/>
      <c r="AB51" s="165"/>
      <c r="AC51" s="165"/>
      <c r="AD51" s="165"/>
      <c r="AE51" s="165"/>
      <c r="AF51" s="165"/>
      <c r="AG51" s="165"/>
      <c r="AH51" s="165"/>
      <c r="AI51" s="165"/>
    </row>
    <row r="52" spans="1:35">
      <c r="A52" s="725">
        <v>37</v>
      </c>
      <c r="B52" s="721" t="s">
        <v>1794</v>
      </c>
      <c r="C52" s="726" t="s">
        <v>1795</v>
      </c>
      <c r="D52" s="727" t="s">
        <v>1796</v>
      </c>
      <c r="E52" s="516"/>
      <c r="F52" s="725">
        <v>361</v>
      </c>
      <c r="G52" s="721" t="s">
        <v>1797</v>
      </c>
      <c r="H52" s="726" t="s">
        <v>1798</v>
      </c>
      <c r="I52" s="727" t="s">
        <v>1799</v>
      </c>
      <c r="J52" s="516"/>
      <c r="K52" s="725">
        <v>685</v>
      </c>
      <c r="L52" s="721" t="s">
        <v>1800</v>
      </c>
      <c r="M52" s="726" t="s">
        <v>1801</v>
      </c>
      <c r="N52" s="727" t="s">
        <v>1802</v>
      </c>
      <c r="O52" s="516"/>
      <c r="P52" s="725">
        <v>1009</v>
      </c>
      <c r="Q52" s="721" t="s">
        <v>1803</v>
      </c>
      <c r="R52" s="726" t="s">
        <v>1804</v>
      </c>
      <c r="S52" s="727" t="s">
        <v>1805</v>
      </c>
      <c r="T52" s="165"/>
      <c r="U52" s="165"/>
      <c r="V52" s="165"/>
      <c r="W52" s="165"/>
      <c r="X52" s="165"/>
      <c r="Y52" s="165"/>
      <c r="Z52" s="165"/>
      <c r="AA52" s="165"/>
      <c r="AB52" s="165"/>
      <c r="AC52" s="165"/>
      <c r="AD52" s="165"/>
      <c r="AE52" s="165"/>
      <c r="AF52" s="165"/>
      <c r="AG52" s="165"/>
      <c r="AH52" s="165"/>
      <c r="AI52" s="165"/>
    </row>
    <row r="53" spans="1:35">
      <c r="A53" s="725">
        <v>38</v>
      </c>
      <c r="B53" s="721" t="s">
        <v>1806</v>
      </c>
      <c r="C53" s="726" t="s">
        <v>1807</v>
      </c>
      <c r="D53" s="727" t="s">
        <v>1808</v>
      </c>
      <c r="E53" s="516"/>
      <c r="F53" s="725">
        <v>362</v>
      </c>
      <c r="G53" s="721" t="s">
        <v>1809</v>
      </c>
      <c r="H53" s="726" t="s">
        <v>1810</v>
      </c>
      <c r="I53" s="727" t="s">
        <v>1811</v>
      </c>
      <c r="J53" s="516"/>
      <c r="K53" s="725">
        <v>686</v>
      </c>
      <c r="L53" s="721" t="s">
        <v>1812</v>
      </c>
      <c r="M53" s="726" t="s">
        <v>1813</v>
      </c>
      <c r="N53" s="727" t="s">
        <v>1814</v>
      </c>
      <c r="O53" s="516"/>
      <c r="P53" s="725">
        <v>1010</v>
      </c>
      <c r="Q53" s="721" t="s">
        <v>1815</v>
      </c>
      <c r="R53" s="726" t="s">
        <v>1816</v>
      </c>
      <c r="S53" s="727" t="s">
        <v>1817</v>
      </c>
      <c r="T53" s="165"/>
      <c r="U53" s="165"/>
      <c r="V53" s="165"/>
      <c r="W53" s="165"/>
      <c r="X53" s="165"/>
      <c r="Y53" s="165"/>
      <c r="Z53" s="165"/>
      <c r="AA53" s="165"/>
      <c r="AB53" s="165"/>
      <c r="AC53" s="165"/>
      <c r="AD53" s="165"/>
      <c r="AE53" s="165"/>
      <c r="AF53" s="165"/>
      <c r="AG53" s="165"/>
      <c r="AH53" s="165"/>
      <c r="AI53" s="165"/>
    </row>
    <row r="54" spans="1:35">
      <c r="A54" s="725">
        <v>39</v>
      </c>
      <c r="B54" s="721" t="s">
        <v>1818</v>
      </c>
      <c r="C54" s="726" t="s">
        <v>1819</v>
      </c>
      <c r="D54" s="727" t="s">
        <v>1820</v>
      </c>
      <c r="E54" s="516"/>
      <c r="F54" s="725">
        <v>363</v>
      </c>
      <c r="G54" s="721" t="s">
        <v>1821</v>
      </c>
      <c r="H54" s="726" t="s">
        <v>1822</v>
      </c>
      <c r="I54" s="727" t="s">
        <v>1823</v>
      </c>
      <c r="J54" s="516"/>
      <c r="K54" s="725">
        <v>687</v>
      </c>
      <c r="L54" s="721" t="s">
        <v>1824</v>
      </c>
      <c r="M54" s="726" t="s">
        <v>1825</v>
      </c>
      <c r="N54" s="727" t="s">
        <v>1826</v>
      </c>
      <c r="O54" s="516"/>
      <c r="P54" s="725">
        <v>1011</v>
      </c>
      <c r="Q54" s="721" t="s">
        <v>1827</v>
      </c>
      <c r="R54" s="726" t="s">
        <v>1828</v>
      </c>
      <c r="S54" s="727" t="s">
        <v>1829</v>
      </c>
      <c r="T54" s="165"/>
      <c r="U54" s="165"/>
      <c r="V54" s="165"/>
      <c r="W54" s="165"/>
      <c r="X54" s="165"/>
      <c r="Y54" s="165"/>
      <c r="Z54" s="165"/>
      <c r="AA54" s="165"/>
      <c r="AB54" s="165"/>
      <c r="AC54" s="165"/>
      <c r="AD54" s="165"/>
      <c r="AE54" s="165"/>
      <c r="AF54" s="165"/>
      <c r="AG54" s="165"/>
      <c r="AH54" s="165"/>
      <c r="AI54" s="165"/>
    </row>
    <row r="55" spans="1:35">
      <c r="A55" s="725">
        <v>40</v>
      </c>
      <c r="B55" s="721" t="s">
        <v>1830</v>
      </c>
      <c r="C55" s="726" t="s">
        <v>1831</v>
      </c>
      <c r="D55" s="727" t="s">
        <v>1832</v>
      </c>
      <c r="E55" s="516"/>
      <c r="F55" s="725">
        <v>364</v>
      </c>
      <c r="G55" s="721" t="s">
        <v>1833</v>
      </c>
      <c r="H55" s="726" t="s">
        <v>1834</v>
      </c>
      <c r="I55" s="727" t="s">
        <v>1835</v>
      </c>
      <c r="J55" s="516"/>
      <c r="K55" s="725">
        <v>688</v>
      </c>
      <c r="L55" s="721" t="s">
        <v>1836</v>
      </c>
      <c r="M55" s="726" t="s">
        <v>1837</v>
      </c>
      <c r="N55" s="727" t="s">
        <v>1838</v>
      </c>
      <c r="O55" s="516"/>
      <c r="P55" s="725">
        <v>1012</v>
      </c>
      <c r="Q55" s="721" t="s">
        <v>1839</v>
      </c>
      <c r="R55" s="726" t="s">
        <v>1840</v>
      </c>
      <c r="S55" s="727" t="s">
        <v>1841</v>
      </c>
      <c r="T55" s="165"/>
      <c r="U55" s="165"/>
      <c r="V55" s="165"/>
      <c r="W55" s="165"/>
      <c r="X55" s="165"/>
      <c r="Y55" s="165"/>
      <c r="Z55" s="165"/>
      <c r="AA55" s="165"/>
      <c r="AB55" s="165"/>
      <c r="AC55" s="165"/>
      <c r="AD55" s="165"/>
      <c r="AE55" s="165"/>
      <c r="AF55" s="165"/>
      <c r="AG55" s="165"/>
      <c r="AH55" s="165"/>
      <c r="AI55" s="165"/>
    </row>
    <row r="56" spans="1:35">
      <c r="A56" s="725">
        <v>41</v>
      </c>
      <c r="B56" s="721">
        <v>2197</v>
      </c>
      <c r="C56" s="726" t="s">
        <v>1842</v>
      </c>
      <c r="D56" s="727" t="s">
        <v>1843</v>
      </c>
      <c r="E56" s="516"/>
      <c r="F56" s="725">
        <v>365</v>
      </c>
      <c r="G56" s="721" t="s">
        <v>1844</v>
      </c>
      <c r="H56" s="726" t="s">
        <v>1845</v>
      </c>
      <c r="I56" s="727" t="s">
        <v>1846</v>
      </c>
      <c r="J56" s="516"/>
      <c r="K56" s="725">
        <v>689</v>
      </c>
      <c r="L56" s="721" t="s">
        <v>1847</v>
      </c>
      <c r="M56" s="726" t="s">
        <v>1848</v>
      </c>
      <c r="N56" s="727" t="s">
        <v>1775</v>
      </c>
      <c r="O56" s="516"/>
      <c r="P56" s="725">
        <v>1013</v>
      </c>
      <c r="Q56" s="721" t="s">
        <v>1849</v>
      </c>
      <c r="R56" s="726" t="s">
        <v>1850</v>
      </c>
      <c r="S56" s="727" t="s">
        <v>1851</v>
      </c>
      <c r="T56" s="165"/>
      <c r="U56" s="165"/>
      <c r="V56" s="165"/>
      <c r="W56" s="165"/>
      <c r="X56" s="165"/>
      <c r="Y56" s="165"/>
      <c r="Z56" s="165"/>
      <c r="AA56" s="165"/>
      <c r="AB56" s="165"/>
      <c r="AC56" s="165"/>
      <c r="AD56" s="165"/>
      <c r="AE56" s="165"/>
      <c r="AF56" s="165"/>
      <c r="AG56" s="165"/>
      <c r="AH56" s="165"/>
      <c r="AI56" s="165"/>
    </row>
    <row r="57" spans="1:35">
      <c r="A57" s="725">
        <v>42</v>
      </c>
      <c r="B57" s="721" t="s">
        <v>1852</v>
      </c>
      <c r="C57" s="726" t="s">
        <v>1853</v>
      </c>
      <c r="D57" s="727" t="s">
        <v>1854</v>
      </c>
      <c r="E57" s="516"/>
      <c r="F57" s="725">
        <v>366</v>
      </c>
      <c r="G57" s="721" t="s">
        <v>1855</v>
      </c>
      <c r="H57" s="726" t="s">
        <v>1856</v>
      </c>
      <c r="I57" s="727" t="s">
        <v>1857</v>
      </c>
      <c r="J57" s="516"/>
      <c r="K57" s="725">
        <v>690</v>
      </c>
      <c r="L57" s="721" t="s">
        <v>1858</v>
      </c>
      <c r="M57" s="726" t="s">
        <v>1859</v>
      </c>
      <c r="N57" s="727" t="s">
        <v>1860</v>
      </c>
      <c r="O57" s="516"/>
      <c r="P57" s="725">
        <v>1014</v>
      </c>
      <c r="Q57" s="721" t="s">
        <v>1861</v>
      </c>
      <c r="R57" s="726" t="s">
        <v>1862</v>
      </c>
      <c r="S57" s="727" t="s">
        <v>1863</v>
      </c>
      <c r="T57" s="165"/>
      <c r="U57" s="165"/>
      <c r="V57" s="165"/>
      <c r="W57" s="165"/>
      <c r="X57" s="165"/>
      <c r="Y57" s="165"/>
      <c r="Z57" s="165"/>
      <c r="AA57" s="165"/>
      <c r="AB57" s="165"/>
      <c r="AC57" s="165"/>
      <c r="AD57" s="165"/>
      <c r="AE57" s="165"/>
      <c r="AF57" s="165"/>
      <c r="AG57" s="165"/>
      <c r="AH57" s="165"/>
      <c r="AI57" s="165"/>
    </row>
    <row r="58" spans="1:35">
      <c r="A58" s="725">
        <v>43</v>
      </c>
      <c r="B58" s="721" t="s">
        <v>1864</v>
      </c>
      <c r="C58" s="726" t="s">
        <v>1865</v>
      </c>
      <c r="D58" s="727" t="s">
        <v>1866</v>
      </c>
      <c r="E58" s="516"/>
      <c r="F58" s="725">
        <v>367</v>
      </c>
      <c r="G58" s="721" t="s">
        <v>1867</v>
      </c>
      <c r="H58" s="726" t="s">
        <v>1868</v>
      </c>
      <c r="I58" s="727" t="s">
        <v>1869</v>
      </c>
      <c r="J58" s="516"/>
      <c r="K58" s="725">
        <v>691</v>
      </c>
      <c r="L58" s="721" t="s">
        <v>1870</v>
      </c>
      <c r="M58" s="726" t="s">
        <v>1871</v>
      </c>
      <c r="N58" s="727" t="s">
        <v>1872</v>
      </c>
      <c r="O58" s="516"/>
      <c r="P58" s="725">
        <v>1015</v>
      </c>
      <c r="Q58" s="721" t="s">
        <v>1873</v>
      </c>
      <c r="R58" s="726" t="s">
        <v>1874</v>
      </c>
      <c r="S58" s="727" t="s">
        <v>1875</v>
      </c>
      <c r="T58" s="165"/>
      <c r="U58" s="165"/>
      <c r="V58" s="165"/>
      <c r="W58" s="165"/>
      <c r="X58" s="165"/>
      <c r="Y58" s="165"/>
      <c r="Z58" s="165"/>
      <c r="AA58" s="165"/>
      <c r="AB58" s="165"/>
      <c r="AC58" s="165"/>
      <c r="AD58" s="165"/>
      <c r="AE58" s="165"/>
      <c r="AF58" s="165"/>
      <c r="AG58" s="165"/>
      <c r="AH58" s="165"/>
      <c r="AI58" s="165"/>
    </row>
    <row r="59" spans="1:35">
      <c r="A59" s="725">
        <v>44</v>
      </c>
      <c r="B59" s="721">
        <v>2198</v>
      </c>
      <c r="C59" s="726" t="s">
        <v>1876</v>
      </c>
      <c r="D59" s="727" t="s">
        <v>1877</v>
      </c>
      <c r="E59" s="516"/>
      <c r="F59" s="725">
        <v>368</v>
      </c>
      <c r="G59" s="721" t="s">
        <v>1878</v>
      </c>
      <c r="H59" s="726" t="s">
        <v>1879</v>
      </c>
      <c r="I59" s="727" t="s">
        <v>1880</v>
      </c>
      <c r="J59" s="516"/>
      <c r="K59" s="725">
        <v>692</v>
      </c>
      <c r="L59" s="721" t="s">
        <v>1881</v>
      </c>
      <c r="M59" s="726" t="s">
        <v>1882</v>
      </c>
      <c r="N59" s="727" t="s">
        <v>1883</v>
      </c>
      <c r="O59" s="516"/>
      <c r="P59" s="725">
        <v>1016</v>
      </c>
      <c r="Q59" s="721" t="s">
        <v>1884</v>
      </c>
      <c r="R59" s="726" t="s">
        <v>1885</v>
      </c>
      <c r="S59" s="727" t="s">
        <v>1886</v>
      </c>
      <c r="T59" s="165"/>
      <c r="U59" s="165"/>
      <c r="V59" s="165"/>
      <c r="W59" s="165"/>
      <c r="X59" s="165"/>
      <c r="Y59" s="165"/>
      <c r="Z59" s="165"/>
      <c r="AA59" s="165"/>
      <c r="AB59" s="165"/>
      <c r="AC59" s="165"/>
      <c r="AD59" s="165"/>
      <c r="AE59" s="165"/>
      <c r="AF59" s="165"/>
      <c r="AG59" s="165"/>
      <c r="AH59" s="165"/>
      <c r="AI59" s="165"/>
    </row>
    <row r="60" spans="1:35">
      <c r="A60" s="725">
        <v>45</v>
      </c>
      <c r="B60" s="721">
        <v>2199</v>
      </c>
      <c r="C60" s="726" t="s">
        <v>1887</v>
      </c>
      <c r="D60" s="727" t="s">
        <v>1888</v>
      </c>
      <c r="E60" s="516"/>
      <c r="F60" s="725">
        <v>369</v>
      </c>
      <c r="G60" s="721" t="s">
        <v>1889</v>
      </c>
      <c r="H60" s="726" t="s">
        <v>1890</v>
      </c>
      <c r="I60" s="727" t="s">
        <v>1891</v>
      </c>
      <c r="J60" s="516"/>
      <c r="K60" s="725">
        <v>693</v>
      </c>
      <c r="L60" s="721" t="s">
        <v>1892</v>
      </c>
      <c r="M60" s="726" t="s">
        <v>1893</v>
      </c>
      <c r="N60" s="727" t="s">
        <v>1894</v>
      </c>
      <c r="O60" s="516"/>
      <c r="P60" s="725">
        <v>1017</v>
      </c>
      <c r="Q60" s="721" t="s">
        <v>1895</v>
      </c>
      <c r="R60" s="726" t="s">
        <v>1896</v>
      </c>
      <c r="S60" s="727" t="s">
        <v>1897</v>
      </c>
      <c r="T60" s="165"/>
      <c r="U60" s="165"/>
      <c r="V60" s="165"/>
      <c r="W60" s="165"/>
      <c r="X60" s="165"/>
      <c r="Y60" s="165"/>
      <c r="Z60" s="165"/>
      <c r="AA60" s="165"/>
      <c r="AB60" s="165"/>
      <c r="AC60" s="165"/>
      <c r="AD60" s="165"/>
      <c r="AE60" s="165"/>
      <c r="AF60" s="165"/>
      <c r="AG60" s="165"/>
      <c r="AH60" s="165"/>
      <c r="AI60" s="165"/>
    </row>
    <row r="61" spans="1:35">
      <c r="A61" s="725">
        <v>46</v>
      </c>
      <c r="B61" s="721" t="s">
        <v>1898</v>
      </c>
      <c r="C61" s="726" t="s">
        <v>1899</v>
      </c>
      <c r="D61" s="727" t="s">
        <v>1900</v>
      </c>
      <c r="E61" s="516"/>
      <c r="F61" s="725">
        <v>370</v>
      </c>
      <c r="G61" s="721" t="s">
        <v>1901</v>
      </c>
      <c r="H61" s="726" t="s">
        <v>1902</v>
      </c>
      <c r="I61" s="727" t="s">
        <v>1903</v>
      </c>
      <c r="J61" s="516"/>
      <c r="K61" s="725">
        <v>694</v>
      </c>
      <c r="L61" s="721" t="s">
        <v>1904</v>
      </c>
      <c r="M61" s="726" t="s">
        <v>1905</v>
      </c>
      <c r="N61" s="727" t="s">
        <v>1906</v>
      </c>
      <c r="O61" s="516"/>
      <c r="P61" s="725">
        <v>1018</v>
      </c>
      <c r="Q61" s="721" t="s">
        <v>1907</v>
      </c>
      <c r="R61" s="726" t="s">
        <v>1908</v>
      </c>
      <c r="S61" s="727" t="s">
        <v>1909</v>
      </c>
      <c r="T61" s="165"/>
      <c r="U61" s="165"/>
      <c r="V61" s="165"/>
      <c r="W61" s="165"/>
      <c r="X61" s="165"/>
      <c r="Y61" s="165"/>
      <c r="Z61" s="165"/>
      <c r="AA61" s="165"/>
      <c r="AB61" s="165"/>
      <c r="AC61" s="165"/>
      <c r="AD61" s="165"/>
      <c r="AE61" s="165"/>
      <c r="AF61" s="165"/>
      <c r="AG61" s="165"/>
      <c r="AH61" s="165"/>
      <c r="AI61" s="165"/>
    </row>
    <row r="62" spans="1:35">
      <c r="A62" s="725">
        <v>47</v>
      </c>
      <c r="B62" s="721">
        <v>2196</v>
      </c>
      <c r="C62" s="726" t="s">
        <v>1910</v>
      </c>
      <c r="D62" s="727" t="s">
        <v>1911</v>
      </c>
      <c r="E62" s="516"/>
      <c r="F62" s="725">
        <v>371</v>
      </c>
      <c r="G62" s="721" t="s">
        <v>1912</v>
      </c>
      <c r="H62" s="726" t="s">
        <v>1913</v>
      </c>
      <c r="I62" s="727" t="s">
        <v>1914</v>
      </c>
      <c r="J62" s="516"/>
      <c r="K62" s="725">
        <v>695</v>
      </c>
      <c r="L62" s="721" t="s">
        <v>1915</v>
      </c>
      <c r="M62" s="726" t="s">
        <v>1916</v>
      </c>
      <c r="N62" s="727" t="s">
        <v>1917</v>
      </c>
      <c r="O62" s="516"/>
      <c r="P62" s="725">
        <v>1019</v>
      </c>
      <c r="Q62" s="721" t="s">
        <v>1918</v>
      </c>
      <c r="R62" s="726" t="s">
        <v>1919</v>
      </c>
      <c r="S62" s="727" t="s">
        <v>1920</v>
      </c>
      <c r="T62" s="165"/>
      <c r="U62" s="165"/>
      <c r="V62" s="165"/>
      <c r="W62" s="165"/>
      <c r="X62" s="165"/>
      <c r="Y62" s="165"/>
      <c r="Z62" s="165"/>
      <c r="AA62" s="165"/>
      <c r="AB62" s="165"/>
      <c r="AC62" s="165"/>
      <c r="AD62" s="165"/>
      <c r="AE62" s="165"/>
      <c r="AF62" s="165"/>
      <c r="AG62" s="165"/>
      <c r="AH62" s="165"/>
      <c r="AI62" s="165"/>
    </row>
    <row r="63" spans="1:35">
      <c r="A63" s="725">
        <v>48</v>
      </c>
      <c r="B63" s="721">
        <v>2194</v>
      </c>
      <c r="C63" s="726" t="s">
        <v>1921</v>
      </c>
      <c r="D63" s="727" t="s">
        <v>1922</v>
      </c>
      <c r="E63" s="516"/>
      <c r="F63" s="725">
        <v>372</v>
      </c>
      <c r="G63" s="721" t="s">
        <v>1923</v>
      </c>
      <c r="H63" s="726" t="s">
        <v>1924</v>
      </c>
      <c r="I63" s="727" t="s">
        <v>1925</v>
      </c>
      <c r="J63" s="516"/>
      <c r="K63" s="725">
        <v>696</v>
      </c>
      <c r="L63" s="721" t="s">
        <v>1926</v>
      </c>
      <c r="M63" s="726" t="s">
        <v>1927</v>
      </c>
      <c r="N63" s="727" t="s">
        <v>1928</v>
      </c>
      <c r="O63" s="516"/>
      <c r="P63" s="725">
        <v>1020</v>
      </c>
      <c r="Q63" s="721" t="s">
        <v>1929</v>
      </c>
      <c r="R63" s="726" t="s">
        <v>1930</v>
      </c>
      <c r="S63" s="727" t="s">
        <v>1931</v>
      </c>
      <c r="T63" s="165"/>
      <c r="U63" s="165"/>
      <c r="V63" s="165"/>
      <c r="W63" s="165"/>
      <c r="X63" s="165"/>
      <c r="Y63" s="165"/>
      <c r="Z63" s="165"/>
      <c r="AA63" s="165"/>
      <c r="AB63" s="165"/>
      <c r="AC63" s="165"/>
      <c r="AD63" s="165"/>
      <c r="AE63" s="165"/>
      <c r="AF63" s="165"/>
      <c r="AG63" s="165"/>
      <c r="AH63" s="165"/>
      <c r="AI63" s="165"/>
    </row>
    <row r="64" spans="1:35">
      <c r="A64" s="725">
        <v>49</v>
      </c>
      <c r="B64" s="721">
        <v>2195</v>
      </c>
      <c r="C64" s="726" t="s">
        <v>1932</v>
      </c>
      <c r="D64" s="727" t="s">
        <v>1933</v>
      </c>
      <c r="E64" s="516"/>
      <c r="F64" s="725">
        <v>373</v>
      </c>
      <c r="G64" s="721" t="s">
        <v>1934</v>
      </c>
      <c r="H64" s="726" t="s">
        <v>1935</v>
      </c>
      <c r="I64" s="727" t="s">
        <v>1936</v>
      </c>
      <c r="J64" s="516"/>
      <c r="K64" s="725">
        <v>697</v>
      </c>
      <c r="L64" s="721" t="s">
        <v>1937</v>
      </c>
      <c r="M64" s="726" t="s">
        <v>1938</v>
      </c>
      <c r="N64" s="727" t="s">
        <v>1939</v>
      </c>
      <c r="O64" s="516"/>
      <c r="P64" s="725">
        <v>1021</v>
      </c>
      <c r="Q64" s="721" t="s">
        <v>1940</v>
      </c>
      <c r="R64" s="726" t="s">
        <v>1941</v>
      </c>
      <c r="S64" s="727" t="s">
        <v>1942</v>
      </c>
      <c r="T64" s="165"/>
      <c r="U64" s="165"/>
      <c r="V64" s="165"/>
      <c r="W64" s="165"/>
      <c r="X64" s="165"/>
      <c r="Y64" s="165"/>
      <c r="Z64" s="165"/>
      <c r="AA64" s="165"/>
      <c r="AB64" s="165"/>
      <c r="AC64" s="165"/>
      <c r="AD64" s="165"/>
      <c r="AE64" s="165"/>
      <c r="AF64" s="165"/>
      <c r="AG64" s="165"/>
      <c r="AH64" s="165"/>
      <c r="AI64" s="165"/>
    </row>
    <row r="65" spans="1:35">
      <c r="A65" s="725">
        <v>50</v>
      </c>
      <c r="B65" s="721" t="s">
        <v>1943</v>
      </c>
      <c r="C65" s="726" t="s">
        <v>1944</v>
      </c>
      <c r="D65" s="727" t="s">
        <v>1945</v>
      </c>
      <c r="E65" s="516"/>
      <c r="F65" s="725">
        <v>374</v>
      </c>
      <c r="G65" s="721" t="s">
        <v>1946</v>
      </c>
      <c r="H65" s="726" t="s">
        <v>1947</v>
      </c>
      <c r="I65" s="727" t="s">
        <v>1948</v>
      </c>
      <c r="J65" s="516"/>
      <c r="K65" s="725">
        <v>698</v>
      </c>
      <c r="L65" s="721" t="s">
        <v>1949</v>
      </c>
      <c r="M65" s="726" t="s">
        <v>1950</v>
      </c>
      <c r="N65" s="727" t="s">
        <v>1951</v>
      </c>
      <c r="O65" s="516"/>
      <c r="P65" s="725">
        <v>1022</v>
      </c>
      <c r="Q65" s="721" t="s">
        <v>1952</v>
      </c>
      <c r="R65" s="726" t="s">
        <v>1953</v>
      </c>
      <c r="S65" s="727" t="s">
        <v>1954</v>
      </c>
      <c r="T65" s="165"/>
      <c r="U65" s="165"/>
      <c r="V65" s="165"/>
      <c r="W65" s="165"/>
      <c r="X65" s="165"/>
      <c r="Y65" s="165"/>
      <c r="Z65" s="165"/>
      <c r="AA65" s="165"/>
      <c r="AB65" s="165"/>
      <c r="AC65" s="165"/>
      <c r="AD65" s="165"/>
      <c r="AE65" s="165"/>
      <c r="AF65" s="165"/>
      <c r="AG65" s="165"/>
      <c r="AH65" s="165"/>
      <c r="AI65" s="165"/>
    </row>
    <row r="66" spans="1:35">
      <c r="A66" s="725">
        <v>51</v>
      </c>
      <c r="B66" s="721" t="s">
        <v>1955</v>
      </c>
      <c r="C66" s="726" t="s">
        <v>1956</v>
      </c>
      <c r="D66" s="727" t="s">
        <v>1957</v>
      </c>
      <c r="E66" s="516"/>
      <c r="F66" s="725">
        <v>375</v>
      </c>
      <c r="G66" s="721" t="s">
        <v>1958</v>
      </c>
      <c r="H66" s="726" t="s">
        <v>1959</v>
      </c>
      <c r="I66" s="727" t="s">
        <v>1960</v>
      </c>
      <c r="J66" s="516"/>
      <c r="K66" s="725">
        <v>699</v>
      </c>
      <c r="L66" s="721" t="s">
        <v>1961</v>
      </c>
      <c r="M66" s="726" t="s">
        <v>1962</v>
      </c>
      <c r="N66" s="727" t="s">
        <v>1963</v>
      </c>
      <c r="O66" s="516"/>
      <c r="P66" s="725">
        <v>1023</v>
      </c>
      <c r="Q66" s="721" t="s">
        <v>1964</v>
      </c>
      <c r="R66" s="726" t="s">
        <v>1965</v>
      </c>
      <c r="S66" s="727" t="s">
        <v>1966</v>
      </c>
      <c r="T66" s="165"/>
      <c r="U66" s="165"/>
      <c r="V66" s="165"/>
      <c r="W66" s="165"/>
      <c r="X66" s="165"/>
      <c r="Y66" s="165"/>
      <c r="Z66" s="165"/>
      <c r="AA66" s="165"/>
      <c r="AB66" s="165"/>
      <c r="AC66" s="165"/>
      <c r="AD66" s="165"/>
      <c r="AE66" s="165"/>
      <c r="AF66" s="165"/>
      <c r="AG66" s="165"/>
      <c r="AH66" s="165"/>
      <c r="AI66" s="165"/>
    </row>
    <row r="67" spans="1:35" ht="51">
      <c r="A67" s="725">
        <v>52</v>
      </c>
      <c r="B67" s="721">
        <v>2600</v>
      </c>
      <c r="C67" s="726" t="s">
        <v>1967</v>
      </c>
      <c r="D67" s="727" t="s">
        <v>1968</v>
      </c>
      <c r="E67" s="516"/>
      <c r="F67" s="725">
        <v>376</v>
      </c>
      <c r="G67" s="721" t="s">
        <v>1969</v>
      </c>
      <c r="H67" s="726" t="s">
        <v>1970</v>
      </c>
      <c r="I67" s="727" t="s">
        <v>1971</v>
      </c>
      <c r="J67" s="516"/>
      <c r="K67" s="725">
        <v>700</v>
      </c>
      <c r="L67" s="721" t="s">
        <v>1972</v>
      </c>
      <c r="M67" s="726" t="s">
        <v>1973</v>
      </c>
      <c r="N67" s="727" t="s">
        <v>1974</v>
      </c>
      <c r="O67" s="516"/>
      <c r="P67" s="725">
        <v>1024</v>
      </c>
      <c r="Q67" s="721" t="s">
        <v>1975</v>
      </c>
      <c r="R67" s="726" t="s">
        <v>1976</v>
      </c>
      <c r="S67" s="727" t="s">
        <v>1977</v>
      </c>
      <c r="T67" s="165"/>
      <c r="U67" s="165"/>
      <c r="V67" s="165"/>
      <c r="W67" s="165"/>
      <c r="X67" s="165"/>
      <c r="Y67" s="165"/>
      <c r="Z67" s="165"/>
      <c r="AA67" s="165"/>
      <c r="AB67" s="165"/>
      <c r="AC67" s="165"/>
      <c r="AD67" s="165"/>
      <c r="AE67" s="165"/>
      <c r="AF67" s="165"/>
      <c r="AG67" s="165"/>
      <c r="AH67" s="165"/>
      <c r="AI67" s="165"/>
    </row>
    <row r="68" spans="1:35" ht="51">
      <c r="A68" s="725">
        <v>53</v>
      </c>
      <c r="B68" s="721">
        <v>2601</v>
      </c>
      <c r="C68" s="726" t="s">
        <v>1978</v>
      </c>
      <c r="D68" s="727" t="s">
        <v>1979</v>
      </c>
      <c r="E68" s="516"/>
      <c r="F68" s="725">
        <v>377</v>
      </c>
      <c r="G68" s="721" t="s">
        <v>1980</v>
      </c>
      <c r="H68" s="726" t="s">
        <v>1981</v>
      </c>
      <c r="I68" s="727" t="s">
        <v>1982</v>
      </c>
      <c r="J68" s="516"/>
      <c r="K68" s="725">
        <v>701</v>
      </c>
      <c r="L68" s="721" t="s">
        <v>1983</v>
      </c>
      <c r="M68" s="726" t="s">
        <v>1984</v>
      </c>
      <c r="N68" s="727" t="s">
        <v>1985</v>
      </c>
      <c r="O68" s="516"/>
      <c r="P68" s="725">
        <v>1025</v>
      </c>
      <c r="Q68" s="721" t="s">
        <v>1986</v>
      </c>
      <c r="R68" s="726" t="s">
        <v>1987</v>
      </c>
      <c r="S68" s="727" t="s">
        <v>1988</v>
      </c>
      <c r="T68" s="165"/>
      <c r="U68" s="165"/>
      <c r="V68" s="165"/>
      <c r="W68" s="165"/>
      <c r="X68" s="165"/>
      <c r="Y68" s="165"/>
      <c r="Z68" s="165"/>
      <c r="AA68" s="165"/>
      <c r="AB68" s="165"/>
      <c r="AC68" s="165"/>
      <c r="AD68" s="165"/>
      <c r="AE68" s="165"/>
      <c r="AF68" s="165"/>
      <c r="AG68" s="165"/>
      <c r="AH68" s="165"/>
      <c r="AI68" s="165"/>
    </row>
    <row r="69" spans="1:35">
      <c r="A69" s="725">
        <v>54</v>
      </c>
      <c r="B69" s="721">
        <v>2602</v>
      </c>
      <c r="C69" s="726" t="s">
        <v>1989</v>
      </c>
      <c r="D69" s="727" t="s">
        <v>1990</v>
      </c>
      <c r="E69" s="516"/>
      <c r="F69" s="725">
        <v>378</v>
      </c>
      <c r="G69" s="721" t="s">
        <v>1991</v>
      </c>
      <c r="H69" s="726" t="s">
        <v>1992</v>
      </c>
      <c r="I69" s="727" t="s">
        <v>1993</v>
      </c>
      <c r="J69" s="516"/>
      <c r="K69" s="725">
        <v>702</v>
      </c>
      <c r="L69" s="721" t="s">
        <v>1994</v>
      </c>
      <c r="M69" s="726" t="s">
        <v>1995</v>
      </c>
      <c r="N69" s="727" t="s">
        <v>1996</v>
      </c>
      <c r="O69" s="516"/>
      <c r="P69" s="725">
        <v>1026</v>
      </c>
      <c r="Q69" s="721" t="s">
        <v>1997</v>
      </c>
      <c r="R69" s="726" t="s">
        <v>1998</v>
      </c>
      <c r="S69" s="727" t="s">
        <v>1999</v>
      </c>
      <c r="T69" s="165"/>
      <c r="U69" s="165"/>
      <c r="V69" s="165"/>
      <c r="W69" s="165"/>
      <c r="X69" s="165"/>
      <c r="Y69" s="165"/>
      <c r="Z69" s="165"/>
      <c r="AA69" s="165"/>
      <c r="AB69" s="165"/>
      <c r="AC69" s="165"/>
      <c r="AD69" s="165"/>
      <c r="AE69" s="165"/>
      <c r="AF69" s="165"/>
      <c r="AG69" s="165"/>
      <c r="AH69" s="165"/>
      <c r="AI69" s="165"/>
    </row>
    <row r="70" spans="1:35">
      <c r="A70" s="725">
        <v>55</v>
      </c>
      <c r="B70" s="721">
        <v>2603</v>
      </c>
      <c r="C70" s="726" t="s">
        <v>2000</v>
      </c>
      <c r="D70" s="727" t="s">
        <v>2001</v>
      </c>
      <c r="E70" s="516"/>
      <c r="F70" s="725">
        <v>379</v>
      </c>
      <c r="G70" s="721" t="s">
        <v>2002</v>
      </c>
      <c r="H70" s="726" t="s">
        <v>2003</v>
      </c>
      <c r="I70" s="727" t="s">
        <v>2004</v>
      </c>
      <c r="J70" s="516"/>
      <c r="K70" s="725">
        <v>703</v>
      </c>
      <c r="L70" s="721" t="s">
        <v>2005</v>
      </c>
      <c r="M70" s="726" t="s">
        <v>2006</v>
      </c>
      <c r="N70" s="727" t="s">
        <v>2007</v>
      </c>
      <c r="O70" s="516"/>
      <c r="P70" s="725">
        <v>1027</v>
      </c>
      <c r="Q70" s="721" t="s">
        <v>2008</v>
      </c>
      <c r="R70" s="726" t="s">
        <v>2009</v>
      </c>
      <c r="S70" s="727" t="s">
        <v>2010</v>
      </c>
      <c r="T70" s="165"/>
      <c r="U70" s="165"/>
      <c r="V70" s="165"/>
      <c r="W70" s="165"/>
      <c r="X70" s="165"/>
      <c r="Y70" s="165"/>
      <c r="Z70" s="165"/>
      <c r="AA70" s="165"/>
      <c r="AB70" s="165"/>
      <c r="AC70" s="165"/>
      <c r="AD70" s="165"/>
      <c r="AE70" s="165"/>
      <c r="AF70" s="165"/>
      <c r="AG70" s="165"/>
      <c r="AH70" s="165"/>
      <c r="AI70" s="165"/>
    </row>
    <row r="71" spans="1:35">
      <c r="A71" s="725">
        <v>56</v>
      </c>
      <c r="B71" s="721">
        <v>2604</v>
      </c>
      <c r="C71" s="726" t="s">
        <v>2011</v>
      </c>
      <c r="D71" s="727" t="s">
        <v>2012</v>
      </c>
      <c r="E71" s="516"/>
      <c r="F71" s="725">
        <v>380</v>
      </c>
      <c r="G71" s="721" t="s">
        <v>2013</v>
      </c>
      <c r="H71" s="726" t="s">
        <v>2014</v>
      </c>
      <c r="I71" s="727" t="s">
        <v>2015</v>
      </c>
      <c r="J71" s="516"/>
      <c r="K71" s="725">
        <v>704</v>
      </c>
      <c r="L71" s="721" t="s">
        <v>2016</v>
      </c>
      <c r="M71" s="726" t="s">
        <v>2017</v>
      </c>
      <c r="N71" s="727" t="s">
        <v>2018</v>
      </c>
      <c r="O71" s="516"/>
      <c r="P71" s="725">
        <v>1028</v>
      </c>
      <c r="Q71" s="721" t="s">
        <v>2019</v>
      </c>
      <c r="R71" s="726" t="s">
        <v>2020</v>
      </c>
      <c r="S71" s="727" t="s">
        <v>2021</v>
      </c>
      <c r="T71" s="165"/>
      <c r="U71" s="165"/>
      <c r="V71" s="165"/>
      <c r="W71" s="165"/>
      <c r="X71" s="165"/>
      <c r="Y71" s="165"/>
      <c r="Z71" s="165"/>
      <c r="AA71" s="165"/>
      <c r="AB71" s="165"/>
      <c r="AC71" s="165"/>
      <c r="AD71" s="165"/>
      <c r="AE71" s="165"/>
      <c r="AF71" s="165"/>
      <c r="AG71" s="165"/>
      <c r="AH71" s="165"/>
      <c r="AI71" s="165"/>
    </row>
    <row r="72" spans="1:35">
      <c r="A72" s="725">
        <v>57</v>
      </c>
      <c r="B72" s="721" t="s">
        <v>2022</v>
      </c>
      <c r="C72" s="726" t="s">
        <v>2023</v>
      </c>
      <c r="D72" s="727" t="s">
        <v>2024</v>
      </c>
      <c r="E72" s="516"/>
      <c r="F72" s="725">
        <v>381</v>
      </c>
      <c r="G72" s="721" t="s">
        <v>2025</v>
      </c>
      <c r="H72" s="726" t="s">
        <v>2026</v>
      </c>
      <c r="I72" s="727" t="s">
        <v>2027</v>
      </c>
      <c r="J72" s="516"/>
      <c r="K72" s="725">
        <v>705</v>
      </c>
      <c r="L72" s="721" t="s">
        <v>2028</v>
      </c>
      <c r="M72" s="726" t="s">
        <v>2029</v>
      </c>
      <c r="N72" s="727" t="s">
        <v>2030</v>
      </c>
      <c r="O72" s="516"/>
      <c r="P72" s="725">
        <v>1029</v>
      </c>
      <c r="Q72" s="721" t="s">
        <v>2031</v>
      </c>
      <c r="R72" s="726" t="s">
        <v>2032</v>
      </c>
      <c r="S72" s="727" t="s">
        <v>2033</v>
      </c>
      <c r="T72" s="165"/>
      <c r="U72" s="165"/>
      <c r="V72" s="165"/>
      <c r="W72" s="165"/>
      <c r="X72" s="165"/>
      <c r="Y72" s="165"/>
      <c r="Z72" s="165"/>
      <c r="AA72" s="165"/>
      <c r="AB72" s="165"/>
      <c r="AC72" s="165"/>
      <c r="AD72" s="165"/>
      <c r="AE72" s="165"/>
      <c r="AF72" s="165"/>
      <c r="AG72" s="165"/>
      <c r="AH72" s="165"/>
      <c r="AI72" s="165"/>
    </row>
    <row r="73" spans="1:35">
      <c r="A73" s="725">
        <v>58</v>
      </c>
      <c r="B73" s="721">
        <v>2611</v>
      </c>
      <c r="C73" s="726" t="s">
        <v>2034</v>
      </c>
      <c r="D73" s="727" t="s">
        <v>2035</v>
      </c>
      <c r="E73" s="516"/>
      <c r="F73" s="725">
        <v>382</v>
      </c>
      <c r="G73" s="721" t="s">
        <v>2036</v>
      </c>
      <c r="H73" s="726" t="s">
        <v>2037</v>
      </c>
      <c r="I73" s="727" t="s">
        <v>2038</v>
      </c>
      <c r="J73" s="516"/>
      <c r="K73" s="725">
        <v>706</v>
      </c>
      <c r="L73" s="721" t="s">
        <v>2039</v>
      </c>
      <c r="M73" s="726" t="s">
        <v>2040</v>
      </c>
      <c r="N73" s="727" t="s">
        <v>2041</v>
      </c>
      <c r="O73" s="516"/>
      <c r="P73" s="725">
        <v>1030</v>
      </c>
      <c r="Q73" s="721" t="s">
        <v>2042</v>
      </c>
      <c r="R73" s="726" t="s">
        <v>2043</v>
      </c>
      <c r="S73" s="727" t="s">
        <v>2044</v>
      </c>
      <c r="T73" s="165"/>
      <c r="U73" s="165"/>
      <c r="V73" s="165"/>
      <c r="W73" s="165"/>
      <c r="X73" s="165"/>
      <c r="Y73" s="165"/>
      <c r="Z73" s="165"/>
      <c r="AA73" s="165"/>
      <c r="AB73" s="165"/>
      <c r="AC73" s="165"/>
      <c r="AD73" s="165"/>
      <c r="AE73" s="165"/>
      <c r="AF73" s="165"/>
      <c r="AG73" s="165"/>
      <c r="AH73" s="165"/>
      <c r="AI73" s="165"/>
    </row>
    <row r="74" spans="1:35">
      <c r="A74" s="725">
        <v>59</v>
      </c>
      <c r="B74" s="721">
        <v>2620</v>
      </c>
      <c r="C74" s="726" t="s">
        <v>2045</v>
      </c>
      <c r="D74" s="727" t="s">
        <v>2046</v>
      </c>
      <c r="E74" s="516"/>
      <c r="F74" s="725">
        <v>383</v>
      </c>
      <c r="G74" s="721" t="s">
        <v>2047</v>
      </c>
      <c r="H74" s="726" t="s">
        <v>2048</v>
      </c>
      <c r="I74" s="727" t="s">
        <v>2049</v>
      </c>
      <c r="J74" s="516"/>
      <c r="K74" s="725">
        <v>707</v>
      </c>
      <c r="L74" s="721" t="s">
        <v>2050</v>
      </c>
      <c r="M74" s="726" t="s">
        <v>2051</v>
      </c>
      <c r="N74" s="727" t="s">
        <v>2052</v>
      </c>
      <c r="O74" s="516"/>
      <c r="P74" s="725">
        <v>1031</v>
      </c>
      <c r="Q74" s="721" t="s">
        <v>2053</v>
      </c>
      <c r="R74" s="726" t="s">
        <v>2054</v>
      </c>
      <c r="T74" s="165"/>
      <c r="U74" s="165"/>
      <c r="V74" s="165"/>
      <c r="W74" s="165"/>
      <c r="X74" s="165"/>
      <c r="Y74" s="165"/>
      <c r="Z74" s="165"/>
      <c r="AA74" s="165"/>
      <c r="AB74" s="165"/>
      <c r="AC74" s="165"/>
      <c r="AD74" s="165"/>
      <c r="AE74" s="165"/>
      <c r="AF74" s="165"/>
      <c r="AG74" s="165"/>
      <c r="AH74" s="165"/>
      <c r="AI74" s="165"/>
    </row>
    <row r="75" spans="1:35">
      <c r="A75" s="725">
        <v>60</v>
      </c>
      <c r="B75" s="721">
        <v>2622</v>
      </c>
      <c r="C75" s="726" t="s">
        <v>2055</v>
      </c>
      <c r="D75" s="727" t="s">
        <v>2056</v>
      </c>
      <c r="E75" s="516"/>
      <c r="F75" s="725">
        <v>384</v>
      </c>
      <c r="G75" s="721" t="s">
        <v>2057</v>
      </c>
      <c r="H75" s="726" t="s">
        <v>2058</v>
      </c>
      <c r="I75" s="727" t="s">
        <v>2059</v>
      </c>
      <c r="J75" s="516"/>
      <c r="K75" s="725">
        <v>708</v>
      </c>
      <c r="L75" s="721" t="s">
        <v>2060</v>
      </c>
      <c r="M75" s="726" t="s">
        <v>2061</v>
      </c>
      <c r="N75" s="727" t="s">
        <v>2062</v>
      </c>
      <c r="O75" s="516"/>
      <c r="P75" s="725">
        <v>1032</v>
      </c>
      <c r="Q75" s="721" t="s">
        <v>2063</v>
      </c>
      <c r="R75" s="726" t="s">
        <v>2064</v>
      </c>
      <c r="S75" s="727" t="s">
        <v>2065</v>
      </c>
      <c r="T75" s="165"/>
      <c r="U75" s="165"/>
      <c r="V75" s="165"/>
      <c r="W75" s="165"/>
      <c r="X75" s="165"/>
      <c r="Y75" s="165"/>
      <c r="Z75" s="165"/>
      <c r="AA75" s="165"/>
      <c r="AB75" s="165"/>
      <c r="AC75" s="165"/>
      <c r="AD75" s="165"/>
      <c r="AE75" s="165"/>
      <c r="AF75" s="165"/>
      <c r="AG75" s="165"/>
      <c r="AH75" s="165"/>
      <c r="AI75" s="165"/>
    </row>
    <row r="76" spans="1:35">
      <c r="A76" s="725">
        <v>61</v>
      </c>
      <c r="B76" s="721">
        <v>2623</v>
      </c>
      <c r="C76" s="726" t="s">
        <v>2066</v>
      </c>
      <c r="D76" s="727" t="s">
        <v>2067</v>
      </c>
      <c r="E76" s="516"/>
      <c r="F76" s="725">
        <v>385</v>
      </c>
      <c r="G76" s="721" t="s">
        <v>2068</v>
      </c>
      <c r="H76" s="726" t="s">
        <v>2069</v>
      </c>
      <c r="I76" s="727" t="s">
        <v>2070</v>
      </c>
      <c r="J76" s="516"/>
      <c r="K76" s="725">
        <v>709</v>
      </c>
      <c r="L76" s="721" t="s">
        <v>2071</v>
      </c>
      <c r="M76" s="726" t="s">
        <v>2072</v>
      </c>
      <c r="N76" s="727" t="s">
        <v>2073</v>
      </c>
      <c r="O76" s="516"/>
      <c r="P76" s="725">
        <v>1033</v>
      </c>
      <c r="Q76" s="721" t="s">
        <v>2074</v>
      </c>
      <c r="R76" s="726" t="s">
        <v>2075</v>
      </c>
      <c r="S76" s="727" t="s">
        <v>2076</v>
      </c>
      <c r="T76" s="165"/>
      <c r="U76" s="165"/>
      <c r="V76" s="165"/>
      <c r="W76" s="165"/>
      <c r="X76" s="165"/>
      <c r="Y76" s="165"/>
      <c r="Z76" s="165"/>
      <c r="AA76" s="165"/>
      <c r="AB76" s="165"/>
      <c r="AC76" s="165"/>
      <c r="AD76" s="165"/>
      <c r="AE76" s="165"/>
      <c r="AF76" s="165"/>
      <c r="AG76" s="165"/>
      <c r="AH76" s="165"/>
      <c r="AI76" s="165"/>
    </row>
    <row r="77" spans="1:35">
      <c r="A77" s="725">
        <v>62</v>
      </c>
      <c r="B77" s="721">
        <v>2626</v>
      </c>
      <c r="C77" s="726" t="s">
        <v>2077</v>
      </c>
      <c r="D77" s="727" t="s">
        <v>2078</v>
      </c>
      <c r="E77" s="516"/>
      <c r="F77" s="725">
        <v>386</v>
      </c>
      <c r="G77" s="721" t="s">
        <v>2079</v>
      </c>
      <c r="H77" s="726" t="s">
        <v>2080</v>
      </c>
      <c r="I77" s="727" t="s">
        <v>2081</v>
      </c>
      <c r="J77" s="516"/>
      <c r="K77" s="725">
        <v>710</v>
      </c>
      <c r="L77" s="721" t="s">
        <v>2082</v>
      </c>
      <c r="M77" s="726" t="s">
        <v>2083</v>
      </c>
      <c r="N77" s="727" t="s">
        <v>2084</v>
      </c>
      <c r="O77" s="516"/>
      <c r="P77" s="725">
        <v>1034</v>
      </c>
      <c r="Q77" s="721" t="s">
        <v>2085</v>
      </c>
      <c r="R77" s="726" t="s">
        <v>2086</v>
      </c>
      <c r="S77" s="727" t="s">
        <v>2087</v>
      </c>
      <c r="T77" s="165"/>
      <c r="U77" s="165"/>
      <c r="V77" s="165"/>
      <c r="W77" s="165"/>
      <c r="X77" s="165"/>
      <c r="Y77" s="165"/>
      <c r="Z77" s="165"/>
      <c r="AA77" s="165"/>
      <c r="AB77" s="165"/>
      <c r="AC77" s="165"/>
      <c r="AD77" s="165"/>
      <c r="AE77" s="165"/>
      <c r="AF77" s="165"/>
      <c r="AG77" s="165"/>
      <c r="AH77" s="165"/>
      <c r="AI77" s="165"/>
    </row>
    <row r="78" spans="1:35">
      <c r="A78" s="725">
        <v>63</v>
      </c>
      <c r="B78" s="721" t="s">
        <v>2088</v>
      </c>
      <c r="C78" s="726" t="s">
        <v>2089</v>
      </c>
      <c r="D78" s="727" t="s">
        <v>2090</v>
      </c>
      <c r="E78" s="516"/>
      <c r="F78" s="725">
        <v>387</v>
      </c>
      <c r="G78" s="721" t="s">
        <v>2091</v>
      </c>
      <c r="H78" s="726" t="s">
        <v>2092</v>
      </c>
      <c r="I78" s="727" t="s">
        <v>2093</v>
      </c>
      <c r="J78" s="516"/>
      <c r="K78" s="725">
        <v>711</v>
      </c>
      <c r="L78" s="721" t="s">
        <v>2094</v>
      </c>
      <c r="M78" s="726" t="s">
        <v>2095</v>
      </c>
      <c r="N78" s="727" t="s">
        <v>2096</v>
      </c>
      <c r="O78" s="516"/>
      <c r="P78" s="725">
        <v>1035</v>
      </c>
      <c r="Q78" s="721" t="s">
        <v>2097</v>
      </c>
      <c r="R78" s="726" t="s">
        <v>2098</v>
      </c>
      <c r="S78" s="727" t="s">
        <v>2099</v>
      </c>
      <c r="T78" s="165"/>
      <c r="U78" s="165"/>
      <c r="V78" s="165"/>
      <c r="W78" s="165"/>
      <c r="X78" s="165"/>
      <c r="Y78" s="165"/>
      <c r="Z78" s="165"/>
      <c r="AA78" s="165"/>
      <c r="AB78" s="165"/>
      <c r="AC78" s="165"/>
      <c r="AD78" s="165"/>
      <c r="AE78" s="165"/>
      <c r="AF78" s="165"/>
      <c r="AG78" s="165"/>
      <c r="AH78" s="165"/>
      <c r="AI78" s="165"/>
    </row>
    <row r="79" spans="1:35">
      <c r="A79" s="725">
        <v>64</v>
      </c>
      <c r="B79" s="721" t="s">
        <v>2100</v>
      </c>
      <c r="C79" s="726" t="s">
        <v>2101</v>
      </c>
      <c r="D79" s="727" t="s">
        <v>2102</v>
      </c>
      <c r="E79" s="516"/>
      <c r="F79" s="725">
        <v>388</v>
      </c>
      <c r="G79" s="721" t="s">
        <v>2103</v>
      </c>
      <c r="H79" s="726" t="s">
        <v>2104</v>
      </c>
      <c r="I79" s="727" t="s">
        <v>2105</v>
      </c>
      <c r="J79" s="516"/>
      <c r="K79" s="725">
        <v>712</v>
      </c>
      <c r="L79" s="721" t="s">
        <v>2106</v>
      </c>
      <c r="M79" s="726" t="s">
        <v>2107</v>
      </c>
      <c r="N79" s="727" t="s">
        <v>2108</v>
      </c>
      <c r="O79" s="516"/>
      <c r="P79" s="725">
        <v>1036</v>
      </c>
      <c r="Q79" s="721" t="s">
        <v>2109</v>
      </c>
      <c r="R79" s="726" t="s">
        <v>2110</v>
      </c>
      <c r="S79" s="727" t="s">
        <v>2111</v>
      </c>
      <c r="T79" s="165"/>
      <c r="U79" s="165"/>
      <c r="V79" s="165"/>
      <c r="W79" s="165"/>
      <c r="X79" s="165"/>
      <c r="Y79" s="165"/>
      <c r="Z79" s="165"/>
      <c r="AA79" s="165"/>
      <c r="AB79" s="165"/>
      <c r="AC79" s="165"/>
      <c r="AD79" s="165"/>
      <c r="AE79" s="165"/>
      <c r="AF79" s="165"/>
      <c r="AG79" s="165"/>
      <c r="AH79" s="165"/>
      <c r="AI79" s="165"/>
    </row>
    <row r="80" spans="1:35">
      <c r="A80" s="725">
        <v>65</v>
      </c>
      <c r="B80" s="721" t="s">
        <v>2112</v>
      </c>
      <c r="C80" s="726" t="s">
        <v>2113</v>
      </c>
      <c r="D80" s="727" t="s">
        <v>2114</v>
      </c>
      <c r="E80" s="516"/>
      <c r="F80" s="725">
        <v>389</v>
      </c>
      <c r="G80" s="721" t="s">
        <v>2115</v>
      </c>
      <c r="H80" s="726" t="s">
        <v>2116</v>
      </c>
      <c r="I80" s="727" t="s">
        <v>2117</v>
      </c>
      <c r="J80" s="516"/>
      <c r="K80" s="725">
        <v>713</v>
      </c>
      <c r="L80" s="721" t="s">
        <v>2118</v>
      </c>
      <c r="M80" s="726" t="s">
        <v>2119</v>
      </c>
      <c r="N80" s="727" t="s">
        <v>2120</v>
      </c>
      <c r="O80" s="516"/>
      <c r="P80" s="725">
        <v>1037</v>
      </c>
      <c r="Q80" s="721" t="s">
        <v>2121</v>
      </c>
      <c r="R80" s="726" t="s">
        <v>2122</v>
      </c>
      <c r="S80" s="727" t="s">
        <v>2123</v>
      </c>
      <c r="T80" s="165"/>
      <c r="U80" s="165"/>
      <c r="V80" s="165"/>
      <c r="W80" s="165"/>
      <c r="X80" s="165"/>
      <c r="Y80" s="165"/>
      <c r="Z80" s="165"/>
      <c r="AA80" s="165"/>
      <c r="AB80" s="165"/>
      <c r="AC80" s="165"/>
      <c r="AD80" s="165"/>
      <c r="AE80" s="165"/>
      <c r="AF80" s="165"/>
      <c r="AG80" s="165"/>
      <c r="AH80" s="165"/>
      <c r="AI80" s="165"/>
    </row>
    <row r="81" spans="1:35">
      <c r="A81" s="725">
        <v>66</v>
      </c>
      <c r="B81" s="721">
        <v>2638</v>
      </c>
      <c r="C81" s="726" t="s">
        <v>2124</v>
      </c>
      <c r="D81" s="727" t="s">
        <v>2125</v>
      </c>
      <c r="E81" s="516"/>
      <c r="F81" s="725">
        <v>390</v>
      </c>
      <c r="G81" s="721" t="s">
        <v>2126</v>
      </c>
      <c r="H81" s="726" t="s">
        <v>2127</v>
      </c>
      <c r="I81" s="727" t="s">
        <v>2128</v>
      </c>
      <c r="J81" s="516"/>
      <c r="K81" s="725">
        <v>714</v>
      </c>
      <c r="L81" s="721" t="s">
        <v>2129</v>
      </c>
      <c r="M81" s="726" t="s">
        <v>2130</v>
      </c>
      <c r="N81" s="727" t="s">
        <v>2131</v>
      </c>
      <c r="O81" s="516"/>
      <c r="P81" s="725">
        <v>1038</v>
      </c>
      <c r="Q81" s="721" t="s">
        <v>2132</v>
      </c>
      <c r="R81" s="726" t="s">
        <v>2133</v>
      </c>
      <c r="S81" s="727" t="s">
        <v>2134</v>
      </c>
      <c r="T81" s="165"/>
      <c r="U81" s="165"/>
      <c r="V81" s="165"/>
      <c r="W81" s="165"/>
      <c r="X81" s="165"/>
      <c r="Y81" s="165"/>
      <c r="Z81" s="165"/>
      <c r="AA81" s="165"/>
      <c r="AB81" s="165"/>
      <c r="AC81" s="165"/>
      <c r="AD81" s="165"/>
      <c r="AE81" s="165"/>
      <c r="AF81" s="165"/>
      <c r="AG81" s="165"/>
      <c r="AH81" s="165"/>
      <c r="AI81" s="165"/>
    </row>
    <row r="82" spans="1:35">
      <c r="A82" s="725">
        <v>67</v>
      </c>
      <c r="B82" s="721">
        <v>2639</v>
      </c>
      <c r="C82" s="726" t="s">
        <v>2135</v>
      </c>
      <c r="D82" s="727" t="s">
        <v>2136</v>
      </c>
      <c r="E82" s="516"/>
      <c r="F82" s="725">
        <v>391</v>
      </c>
      <c r="G82" s="721" t="s">
        <v>2137</v>
      </c>
      <c r="H82" s="726" t="s">
        <v>2138</v>
      </c>
      <c r="I82" s="727" t="s">
        <v>2139</v>
      </c>
      <c r="J82" s="516"/>
      <c r="K82" s="725">
        <v>715</v>
      </c>
      <c r="L82" s="721" t="s">
        <v>2140</v>
      </c>
      <c r="M82" s="726" t="s">
        <v>2141</v>
      </c>
      <c r="N82" s="727" t="s">
        <v>2142</v>
      </c>
      <c r="O82" s="516"/>
      <c r="P82" s="725">
        <v>1039</v>
      </c>
      <c r="Q82" s="721" t="s">
        <v>2143</v>
      </c>
      <c r="R82" s="726" t="s">
        <v>1377</v>
      </c>
      <c r="S82" s="727" t="s">
        <v>2144</v>
      </c>
      <c r="T82" s="165"/>
      <c r="U82" s="165"/>
      <c r="V82" s="165"/>
      <c r="W82" s="165"/>
      <c r="X82" s="165"/>
      <c r="Y82" s="165"/>
      <c r="Z82" s="165"/>
      <c r="AA82" s="165"/>
      <c r="AB82" s="165"/>
      <c r="AC82" s="165"/>
      <c r="AD82" s="165"/>
      <c r="AE82" s="165"/>
      <c r="AF82" s="165"/>
      <c r="AG82" s="165"/>
      <c r="AH82" s="165"/>
      <c r="AI82" s="165"/>
    </row>
    <row r="83" spans="1:35">
      <c r="A83" s="725">
        <v>68</v>
      </c>
      <c r="B83" s="721" t="s">
        <v>2145</v>
      </c>
      <c r="C83" s="726" t="s">
        <v>2146</v>
      </c>
      <c r="D83" s="727" t="s">
        <v>2147</v>
      </c>
      <c r="E83" s="516"/>
      <c r="F83" s="725">
        <v>392</v>
      </c>
      <c r="G83" s="721" t="s">
        <v>2148</v>
      </c>
      <c r="H83" s="726" t="s">
        <v>2149</v>
      </c>
      <c r="I83" s="727" t="s">
        <v>2150</v>
      </c>
      <c r="J83" s="516"/>
      <c r="K83" s="725">
        <v>716</v>
      </c>
      <c r="L83" s="721" t="s">
        <v>2151</v>
      </c>
      <c r="M83" s="726" t="s">
        <v>2152</v>
      </c>
      <c r="N83" s="727" t="s">
        <v>2153</v>
      </c>
      <c r="O83" s="516"/>
      <c r="P83" s="725">
        <v>1040</v>
      </c>
      <c r="Q83" s="721" t="s">
        <v>2154</v>
      </c>
      <c r="R83" s="726" t="s">
        <v>2155</v>
      </c>
      <c r="S83" s="727" t="s">
        <v>2156</v>
      </c>
      <c r="T83" s="165"/>
      <c r="U83" s="165"/>
      <c r="V83" s="165"/>
      <c r="W83" s="165"/>
      <c r="X83" s="165"/>
      <c r="Y83" s="165"/>
      <c r="Z83" s="165"/>
      <c r="AA83" s="165"/>
      <c r="AB83" s="165"/>
      <c r="AC83" s="165"/>
      <c r="AD83" s="165"/>
      <c r="AE83" s="165"/>
      <c r="AF83" s="165"/>
      <c r="AG83" s="165"/>
      <c r="AH83" s="165"/>
      <c r="AI83" s="165"/>
    </row>
    <row r="84" spans="1:35">
      <c r="A84" s="725">
        <v>69</v>
      </c>
      <c r="B84" s="721">
        <v>2640</v>
      </c>
      <c r="C84" s="726" t="s">
        <v>2157</v>
      </c>
      <c r="D84" s="727" t="s">
        <v>2158</v>
      </c>
      <c r="E84" s="516"/>
      <c r="F84" s="725">
        <v>393</v>
      </c>
      <c r="G84" s="721" t="s">
        <v>2159</v>
      </c>
      <c r="H84" s="726" t="s">
        <v>2160</v>
      </c>
      <c r="I84" s="727" t="s">
        <v>2161</v>
      </c>
      <c r="J84" s="516"/>
      <c r="K84" s="725">
        <v>717</v>
      </c>
      <c r="L84" s="721" t="s">
        <v>2162</v>
      </c>
      <c r="M84" s="726" t="s">
        <v>2163</v>
      </c>
      <c r="N84" s="727" t="s">
        <v>1567</v>
      </c>
      <c r="O84" s="516"/>
      <c r="P84" s="725">
        <v>1041</v>
      </c>
      <c r="Q84" s="721" t="s">
        <v>2164</v>
      </c>
      <c r="R84" s="726" t="s">
        <v>2165</v>
      </c>
      <c r="S84" s="727" t="s">
        <v>2166</v>
      </c>
      <c r="T84" s="165"/>
      <c r="U84" s="165"/>
      <c r="V84" s="165"/>
      <c r="W84" s="165"/>
      <c r="X84" s="165"/>
      <c r="Y84" s="165"/>
      <c r="Z84" s="165"/>
      <c r="AA84" s="165"/>
      <c r="AB84" s="165"/>
      <c r="AC84" s="165"/>
      <c r="AD84" s="165"/>
      <c r="AE84" s="165"/>
      <c r="AF84" s="165"/>
      <c r="AG84" s="165"/>
      <c r="AH84" s="165"/>
      <c r="AI84" s="165"/>
    </row>
    <row r="85" spans="1:35">
      <c r="A85" s="725">
        <v>70</v>
      </c>
      <c r="B85" s="721">
        <v>2642</v>
      </c>
      <c r="C85" s="726" t="s">
        <v>2167</v>
      </c>
      <c r="D85" s="727" t="s">
        <v>2168</v>
      </c>
      <c r="E85" s="516"/>
      <c r="F85" s="725">
        <v>394</v>
      </c>
      <c r="G85" s="721" t="s">
        <v>2169</v>
      </c>
      <c r="H85" s="726" t="s">
        <v>2170</v>
      </c>
      <c r="I85" s="727" t="s">
        <v>2171</v>
      </c>
      <c r="J85" s="516"/>
      <c r="K85" s="725">
        <v>718</v>
      </c>
      <c r="L85" s="721" t="s">
        <v>2172</v>
      </c>
      <c r="M85" s="726" t="s">
        <v>2173</v>
      </c>
      <c r="N85" s="727" t="s">
        <v>2174</v>
      </c>
      <c r="O85" s="516"/>
      <c r="P85" s="725">
        <v>1042</v>
      </c>
      <c r="Q85" s="721" t="s">
        <v>2175</v>
      </c>
      <c r="R85" s="726" t="s">
        <v>2176</v>
      </c>
      <c r="S85" s="727" t="s">
        <v>2177</v>
      </c>
      <c r="T85" s="165"/>
      <c r="U85" s="165"/>
      <c r="V85" s="165"/>
      <c r="W85" s="165"/>
      <c r="X85" s="165"/>
      <c r="Y85" s="165"/>
      <c r="Z85" s="165"/>
      <c r="AA85" s="165"/>
      <c r="AB85" s="165"/>
      <c r="AC85" s="165"/>
      <c r="AD85" s="165"/>
      <c r="AE85" s="165"/>
      <c r="AF85" s="165"/>
      <c r="AG85" s="165"/>
      <c r="AH85" s="165"/>
      <c r="AI85" s="165"/>
    </row>
    <row r="86" spans="1:35">
      <c r="A86" s="725">
        <v>71</v>
      </c>
      <c r="B86" s="721">
        <v>2648</v>
      </c>
      <c r="C86" s="726" t="s">
        <v>2178</v>
      </c>
      <c r="D86" s="727" t="s">
        <v>2179</v>
      </c>
      <c r="E86" s="516"/>
      <c r="F86" s="725">
        <v>395</v>
      </c>
      <c r="G86" s="721" t="s">
        <v>2180</v>
      </c>
      <c r="H86" s="726" t="s">
        <v>2181</v>
      </c>
      <c r="I86" s="727" t="s">
        <v>2182</v>
      </c>
      <c r="J86" s="516"/>
      <c r="K86" s="725">
        <v>719</v>
      </c>
      <c r="L86" s="721" t="s">
        <v>2183</v>
      </c>
      <c r="M86" s="726" t="s">
        <v>2184</v>
      </c>
      <c r="N86" s="727" t="s">
        <v>2185</v>
      </c>
      <c r="O86" s="516"/>
      <c r="P86" s="725">
        <v>1043</v>
      </c>
      <c r="Q86" s="721" t="s">
        <v>2186</v>
      </c>
      <c r="R86" s="726" t="s">
        <v>2187</v>
      </c>
      <c r="S86" s="727" t="s">
        <v>2188</v>
      </c>
      <c r="T86" s="165"/>
      <c r="U86" s="165"/>
      <c r="V86" s="165"/>
      <c r="W86" s="165"/>
      <c r="X86" s="165"/>
      <c r="Y86" s="165"/>
      <c r="Z86" s="165"/>
      <c r="AA86" s="165"/>
      <c r="AB86" s="165"/>
      <c r="AC86" s="165"/>
      <c r="AD86" s="165"/>
      <c r="AE86" s="165"/>
      <c r="AF86" s="165"/>
      <c r="AG86" s="165"/>
      <c r="AH86" s="165"/>
      <c r="AI86" s="165"/>
    </row>
    <row r="87" spans="1:35">
      <c r="A87" s="725">
        <v>72</v>
      </c>
      <c r="B87" s="721">
        <v>2649</v>
      </c>
      <c r="C87" s="726" t="s">
        <v>2189</v>
      </c>
      <c r="D87" s="727" t="s">
        <v>2190</v>
      </c>
      <c r="E87" s="516"/>
      <c r="F87" s="725">
        <v>396</v>
      </c>
      <c r="G87" s="721" t="s">
        <v>2191</v>
      </c>
      <c r="H87" s="726" t="s">
        <v>2192</v>
      </c>
      <c r="I87" s="727" t="s">
        <v>2193</v>
      </c>
      <c r="J87" s="516"/>
      <c r="K87" s="725">
        <v>720</v>
      </c>
      <c r="L87" s="721" t="s">
        <v>2194</v>
      </c>
      <c r="M87" s="726" t="s">
        <v>2195</v>
      </c>
      <c r="N87" s="727" t="s">
        <v>2196</v>
      </c>
      <c r="O87" s="516"/>
      <c r="P87" s="725">
        <v>1044</v>
      </c>
      <c r="Q87" s="721" t="s">
        <v>2197</v>
      </c>
      <c r="R87" s="726" t="s">
        <v>2198</v>
      </c>
      <c r="S87" s="727" t="s">
        <v>2199</v>
      </c>
      <c r="T87" s="165"/>
      <c r="U87" s="165"/>
      <c r="V87" s="165"/>
      <c r="W87" s="165"/>
      <c r="X87" s="165"/>
      <c r="Y87" s="165"/>
      <c r="Z87" s="165"/>
      <c r="AA87" s="165"/>
      <c r="AB87" s="165"/>
      <c r="AC87" s="165"/>
      <c r="AD87" s="165"/>
      <c r="AE87" s="165"/>
      <c r="AF87" s="165"/>
      <c r="AG87" s="165"/>
      <c r="AH87" s="165"/>
      <c r="AI87" s="165"/>
    </row>
    <row r="88" spans="1:35">
      <c r="A88" s="725">
        <v>73</v>
      </c>
      <c r="B88" s="721" t="s">
        <v>2200</v>
      </c>
      <c r="C88" s="726" t="s">
        <v>2201</v>
      </c>
      <c r="D88" s="727" t="s">
        <v>2202</v>
      </c>
      <c r="E88" s="516"/>
      <c r="F88" s="725">
        <v>397</v>
      </c>
      <c r="G88" s="721" t="s">
        <v>2203</v>
      </c>
      <c r="H88" s="726" t="s">
        <v>2204</v>
      </c>
      <c r="I88" s="727" t="s">
        <v>2205</v>
      </c>
      <c r="J88" s="516"/>
      <c r="K88" s="725">
        <v>721</v>
      </c>
      <c r="L88" s="721" t="s">
        <v>2206</v>
      </c>
      <c r="M88" s="726" t="s">
        <v>2207</v>
      </c>
      <c r="N88" s="727" t="s">
        <v>2208</v>
      </c>
      <c r="O88" s="516"/>
      <c r="P88" s="725">
        <v>1045</v>
      </c>
      <c r="Q88" s="721" t="s">
        <v>2209</v>
      </c>
      <c r="R88" s="726" t="s">
        <v>2210</v>
      </c>
      <c r="S88" s="727" t="s">
        <v>2211</v>
      </c>
      <c r="T88" s="165"/>
      <c r="U88" s="165"/>
      <c r="V88" s="165"/>
      <c r="W88" s="165"/>
      <c r="X88" s="165"/>
      <c r="Y88" s="165"/>
      <c r="Z88" s="165"/>
      <c r="AA88" s="165"/>
      <c r="AB88" s="165"/>
      <c r="AC88" s="165"/>
      <c r="AD88" s="165"/>
      <c r="AE88" s="165"/>
      <c r="AF88" s="165"/>
      <c r="AG88" s="165"/>
      <c r="AH88" s="165"/>
      <c r="AI88" s="165"/>
    </row>
    <row r="89" spans="1:35">
      <c r="A89" s="725">
        <v>74</v>
      </c>
      <c r="B89" s="721" t="s">
        <v>2212</v>
      </c>
      <c r="C89" s="726" t="s">
        <v>2213</v>
      </c>
      <c r="D89" s="727" t="s">
        <v>2214</v>
      </c>
      <c r="E89" s="516"/>
      <c r="F89" s="725">
        <v>398</v>
      </c>
      <c r="G89" s="721" t="s">
        <v>2215</v>
      </c>
      <c r="H89" s="726" t="s">
        <v>2216</v>
      </c>
      <c r="I89" s="727" t="s">
        <v>2217</v>
      </c>
      <c r="J89" s="516"/>
      <c r="K89" s="725">
        <v>722</v>
      </c>
      <c r="L89" s="721" t="s">
        <v>2218</v>
      </c>
      <c r="M89" s="726" t="s">
        <v>2219</v>
      </c>
      <c r="N89" s="727" t="s">
        <v>2220</v>
      </c>
      <c r="O89" s="516"/>
      <c r="P89" s="725">
        <v>1046</v>
      </c>
      <c r="Q89" s="721" t="s">
        <v>2221</v>
      </c>
      <c r="R89" s="726" t="s">
        <v>2222</v>
      </c>
      <c r="S89" s="727" t="s">
        <v>2223</v>
      </c>
      <c r="T89" s="165"/>
      <c r="U89" s="165"/>
      <c r="V89" s="165"/>
      <c r="W89" s="165"/>
      <c r="X89" s="165"/>
      <c r="Y89" s="165"/>
      <c r="Z89" s="165"/>
      <c r="AA89" s="165"/>
      <c r="AB89" s="165"/>
      <c r="AC89" s="165"/>
      <c r="AD89" s="165"/>
      <c r="AE89" s="165"/>
      <c r="AF89" s="165"/>
      <c r="AG89" s="165"/>
      <c r="AH89" s="165"/>
      <c r="AI89" s="165"/>
    </row>
    <row r="90" spans="1:35">
      <c r="A90" s="725">
        <v>75</v>
      </c>
      <c r="B90" s="721" t="s">
        <v>2224</v>
      </c>
      <c r="C90" s="726" t="s">
        <v>2225</v>
      </c>
      <c r="D90" s="727" t="s">
        <v>2226</v>
      </c>
      <c r="E90" s="516"/>
      <c r="F90" s="725">
        <v>399</v>
      </c>
      <c r="G90" s="721" t="s">
        <v>2227</v>
      </c>
      <c r="H90" s="726" t="s">
        <v>2228</v>
      </c>
      <c r="I90" s="727" t="s">
        <v>2229</v>
      </c>
      <c r="J90" s="516"/>
      <c r="K90" s="725">
        <v>723</v>
      </c>
      <c r="L90" s="721" t="s">
        <v>2230</v>
      </c>
      <c r="M90" s="726" t="s">
        <v>2231</v>
      </c>
      <c r="N90" s="727" t="s">
        <v>2232</v>
      </c>
      <c r="O90" s="516"/>
      <c r="P90" s="725">
        <v>1047</v>
      </c>
      <c r="Q90" s="721" t="s">
        <v>2233</v>
      </c>
      <c r="R90" s="726" t="s">
        <v>2234</v>
      </c>
      <c r="S90" s="727" t="s">
        <v>2235</v>
      </c>
      <c r="T90" s="165"/>
      <c r="U90" s="165"/>
      <c r="V90" s="165"/>
      <c r="W90" s="165"/>
      <c r="X90" s="165"/>
      <c r="Y90" s="165"/>
      <c r="Z90" s="165"/>
      <c r="AA90" s="165"/>
      <c r="AB90" s="165"/>
      <c r="AC90" s="165"/>
      <c r="AD90" s="165"/>
      <c r="AE90" s="165"/>
      <c r="AF90" s="165"/>
      <c r="AG90" s="165"/>
      <c r="AH90" s="165"/>
      <c r="AI90" s="165"/>
    </row>
    <row r="91" spans="1:35">
      <c r="A91" s="725">
        <v>76</v>
      </c>
      <c r="B91" s="721" t="s">
        <v>2236</v>
      </c>
      <c r="C91" s="726" t="s">
        <v>2237</v>
      </c>
      <c r="D91" s="727" t="s">
        <v>2238</v>
      </c>
      <c r="E91" s="516"/>
      <c r="F91" s="725">
        <v>400</v>
      </c>
      <c r="G91" s="721" t="s">
        <v>2239</v>
      </c>
      <c r="H91" s="726" t="s">
        <v>2240</v>
      </c>
      <c r="I91" s="727" t="s">
        <v>2241</v>
      </c>
      <c r="J91" s="516"/>
      <c r="K91" s="725">
        <v>724</v>
      </c>
      <c r="L91" s="721" t="s">
        <v>2242</v>
      </c>
      <c r="M91" s="726" t="s">
        <v>2243</v>
      </c>
      <c r="N91" s="727" t="s">
        <v>2244</v>
      </c>
      <c r="O91" s="516"/>
      <c r="P91" s="725">
        <v>1048</v>
      </c>
      <c r="Q91" s="721" t="s">
        <v>2245</v>
      </c>
      <c r="R91" s="726" t="s">
        <v>2246</v>
      </c>
      <c r="S91" s="727" t="s">
        <v>2247</v>
      </c>
      <c r="T91" s="165"/>
      <c r="U91" s="165"/>
      <c r="V91" s="165"/>
      <c r="W91" s="165"/>
      <c r="X91" s="165"/>
      <c r="Y91" s="165"/>
      <c r="Z91" s="165"/>
      <c r="AA91" s="165"/>
      <c r="AB91" s="165"/>
      <c r="AC91" s="165"/>
      <c r="AD91" s="165"/>
      <c r="AE91" s="165"/>
      <c r="AF91" s="165"/>
      <c r="AG91" s="165"/>
      <c r="AH91" s="165"/>
      <c r="AI91" s="165"/>
    </row>
    <row r="92" spans="1:35">
      <c r="A92" s="725">
        <v>77</v>
      </c>
      <c r="B92" s="721" t="s">
        <v>2248</v>
      </c>
      <c r="C92" s="726" t="s">
        <v>2249</v>
      </c>
      <c r="D92" s="727" t="s">
        <v>248</v>
      </c>
      <c r="E92" s="516"/>
      <c r="F92" s="725">
        <v>401</v>
      </c>
      <c r="G92" s="721" t="s">
        <v>2250</v>
      </c>
      <c r="H92" s="726" t="s">
        <v>2251</v>
      </c>
      <c r="I92" s="727" t="s">
        <v>2252</v>
      </c>
      <c r="J92" s="516"/>
      <c r="K92" s="725">
        <v>725</v>
      </c>
      <c r="L92" s="721" t="s">
        <v>2253</v>
      </c>
      <c r="M92" s="726" t="s">
        <v>2254</v>
      </c>
      <c r="N92" s="727" t="s">
        <v>2255</v>
      </c>
      <c r="O92" s="516"/>
      <c r="P92" s="725">
        <v>1049</v>
      </c>
      <c r="Q92" s="721" t="s">
        <v>2256</v>
      </c>
      <c r="R92" s="726" t="s">
        <v>2257</v>
      </c>
      <c r="S92" s="727" t="s">
        <v>2258</v>
      </c>
      <c r="T92" s="165"/>
      <c r="U92" s="165"/>
      <c r="V92" s="165"/>
      <c r="W92" s="165"/>
      <c r="X92" s="165"/>
      <c r="Y92" s="165"/>
      <c r="Z92" s="165"/>
      <c r="AA92" s="165"/>
      <c r="AB92" s="165"/>
      <c r="AC92" s="165"/>
      <c r="AD92" s="165"/>
      <c r="AE92" s="165"/>
      <c r="AF92" s="165"/>
      <c r="AG92" s="165"/>
      <c r="AH92" s="165"/>
      <c r="AI92" s="165"/>
    </row>
    <row r="93" spans="1:35">
      <c r="A93" s="725">
        <v>78</v>
      </c>
      <c r="B93" s="721" t="s">
        <v>2259</v>
      </c>
      <c r="C93" s="726" t="s">
        <v>2260</v>
      </c>
      <c r="D93" s="727" t="s">
        <v>2261</v>
      </c>
      <c r="E93" s="516"/>
      <c r="F93" s="725">
        <v>402</v>
      </c>
      <c r="G93" s="721" t="s">
        <v>2262</v>
      </c>
      <c r="H93" s="726" t="s">
        <v>2263</v>
      </c>
      <c r="I93" s="727" t="s">
        <v>2264</v>
      </c>
      <c r="J93" s="516"/>
      <c r="K93" s="725">
        <v>726</v>
      </c>
      <c r="L93" s="721" t="s">
        <v>2265</v>
      </c>
      <c r="M93" s="726" t="s">
        <v>2266</v>
      </c>
      <c r="N93" s="727" t="s">
        <v>2267</v>
      </c>
      <c r="O93" s="516"/>
      <c r="P93" s="725">
        <v>1050</v>
      </c>
      <c r="Q93" s="721" t="s">
        <v>2268</v>
      </c>
      <c r="R93" s="726" t="s">
        <v>2269</v>
      </c>
      <c r="S93" s="727" t="s">
        <v>2270</v>
      </c>
      <c r="T93" s="165"/>
      <c r="U93" s="165"/>
      <c r="V93" s="165"/>
      <c r="W93" s="165"/>
      <c r="X93" s="165"/>
      <c r="Y93" s="165"/>
      <c r="Z93" s="165"/>
      <c r="AA93" s="165"/>
      <c r="AB93" s="165"/>
      <c r="AC93" s="165"/>
      <c r="AD93" s="165"/>
      <c r="AE93" s="165"/>
      <c r="AF93" s="165"/>
      <c r="AG93" s="165"/>
      <c r="AH93" s="165"/>
      <c r="AI93" s="165"/>
    </row>
    <row r="94" spans="1:35">
      <c r="A94" s="725">
        <v>79</v>
      </c>
      <c r="B94" s="721">
        <v>2650</v>
      </c>
      <c r="C94" s="726" t="s">
        <v>2271</v>
      </c>
      <c r="D94" s="727" t="s">
        <v>2272</v>
      </c>
      <c r="E94" s="516"/>
      <c r="F94" s="725">
        <v>403</v>
      </c>
      <c r="G94" s="721" t="s">
        <v>2273</v>
      </c>
      <c r="H94" s="726" t="s">
        <v>2274</v>
      </c>
      <c r="I94" s="727" t="s">
        <v>2275</v>
      </c>
      <c r="J94" s="516"/>
      <c r="K94" s="725">
        <v>727</v>
      </c>
      <c r="L94" s="721" t="s">
        <v>2276</v>
      </c>
      <c r="M94" s="726" t="s">
        <v>2277</v>
      </c>
      <c r="N94" s="727" t="s">
        <v>2278</v>
      </c>
      <c r="O94" s="516"/>
      <c r="P94" s="725">
        <v>1051</v>
      </c>
      <c r="Q94" s="721" t="s">
        <v>2279</v>
      </c>
      <c r="R94" s="726" t="s">
        <v>2280</v>
      </c>
      <c r="S94" s="727" t="s">
        <v>2281</v>
      </c>
      <c r="T94" s="165"/>
      <c r="U94" s="165"/>
      <c r="V94" s="165"/>
      <c r="W94" s="165"/>
      <c r="X94" s="165"/>
      <c r="Y94" s="165"/>
      <c r="Z94" s="165"/>
      <c r="AA94" s="165"/>
      <c r="AB94" s="165"/>
      <c r="AC94" s="165"/>
      <c r="AD94" s="165"/>
      <c r="AE94" s="165"/>
      <c r="AF94" s="165"/>
      <c r="AG94" s="165"/>
      <c r="AH94" s="165"/>
      <c r="AI94" s="165"/>
    </row>
    <row r="95" spans="1:35">
      <c r="A95" s="725">
        <v>80</v>
      </c>
      <c r="B95" s="721">
        <v>2651</v>
      </c>
      <c r="C95" s="726" t="s">
        <v>2282</v>
      </c>
      <c r="D95" s="727" t="s">
        <v>2283</v>
      </c>
      <c r="E95" s="516"/>
      <c r="F95" s="725">
        <v>404</v>
      </c>
      <c r="G95" s="721" t="s">
        <v>2284</v>
      </c>
      <c r="H95" s="726" t="s">
        <v>2285</v>
      </c>
      <c r="I95" s="727" t="s">
        <v>2286</v>
      </c>
      <c r="J95" s="516"/>
      <c r="K95" s="725">
        <v>728</v>
      </c>
      <c r="L95" s="721" t="s">
        <v>2287</v>
      </c>
      <c r="M95" s="726" t="s">
        <v>2288</v>
      </c>
      <c r="N95" s="727" t="s">
        <v>2289</v>
      </c>
      <c r="O95" s="516"/>
      <c r="P95" s="725">
        <v>1052</v>
      </c>
      <c r="Q95" s="721" t="s">
        <v>2290</v>
      </c>
      <c r="R95" s="726" t="s">
        <v>2291</v>
      </c>
      <c r="S95" s="727" t="s">
        <v>2292</v>
      </c>
      <c r="T95" s="165"/>
      <c r="U95" s="165"/>
      <c r="V95" s="165"/>
      <c r="W95" s="165"/>
      <c r="X95" s="165"/>
      <c r="Y95" s="165"/>
      <c r="Z95" s="165"/>
      <c r="AA95" s="165"/>
      <c r="AB95" s="165"/>
      <c r="AC95" s="165"/>
      <c r="AD95" s="165"/>
      <c r="AE95" s="165"/>
      <c r="AF95" s="165"/>
      <c r="AG95" s="165"/>
      <c r="AH95" s="165"/>
      <c r="AI95" s="165"/>
    </row>
    <row r="96" spans="1:35">
      <c r="A96" s="725">
        <v>81</v>
      </c>
      <c r="B96" s="721">
        <v>2652</v>
      </c>
      <c r="C96" s="726" t="s">
        <v>2293</v>
      </c>
      <c r="D96" s="727" t="s">
        <v>2294</v>
      </c>
      <c r="E96" s="516"/>
      <c r="F96" s="725">
        <v>405</v>
      </c>
      <c r="G96" s="721" t="s">
        <v>2295</v>
      </c>
      <c r="H96" s="726" t="s">
        <v>2296</v>
      </c>
      <c r="I96" s="727" t="s">
        <v>2297</v>
      </c>
      <c r="J96" s="516"/>
      <c r="K96" s="725">
        <v>729</v>
      </c>
      <c r="L96" s="721" t="s">
        <v>2298</v>
      </c>
      <c r="M96" s="726" t="s">
        <v>2299</v>
      </c>
      <c r="N96" s="727" t="s">
        <v>2300</v>
      </c>
      <c r="O96" s="516"/>
      <c r="P96" s="725">
        <v>1053</v>
      </c>
      <c r="Q96" s="721" t="s">
        <v>2301</v>
      </c>
      <c r="R96" s="726" t="s">
        <v>2302</v>
      </c>
      <c r="S96" s="727" t="s">
        <v>2303</v>
      </c>
      <c r="T96" s="165"/>
      <c r="U96" s="165"/>
      <c r="V96" s="165"/>
      <c r="W96" s="165"/>
      <c r="X96" s="165"/>
      <c r="Y96" s="165"/>
      <c r="Z96" s="165"/>
      <c r="AA96" s="165"/>
      <c r="AB96" s="165"/>
      <c r="AC96" s="165"/>
      <c r="AD96" s="165"/>
      <c r="AE96" s="165"/>
      <c r="AF96" s="165"/>
      <c r="AG96" s="165"/>
      <c r="AH96" s="165"/>
      <c r="AI96" s="165"/>
    </row>
    <row r="97" spans="1:35">
      <c r="A97" s="725">
        <v>82</v>
      </c>
      <c r="B97" s="721">
        <v>2653</v>
      </c>
      <c r="C97" s="726" t="s">
        <v>2304</v>
      </c>
      <c r="D97" s="727" t="s">
        <v>2305</v>
      </c>
      <c r="E97" s="516"/>
      <c r="F97" s="725">
        <v>406</v>
      </c>
      <c r="G97" s="721" t="s">
        <v>2306</v>
      </c>
      <c r="H97" s="726" t="s">
        <v>2307</v>
      </c>
      <c r="I97" s="727" t="s">
        <v>2308</v>
      </c>
      <c r="J97" s="516"/>
      <c r="K97" s="725">
        <v>730</v>
      </c>
      <c r="L97" s="721" t="s">
        <v>2309</v>
      </c>
      <c r="M97" s="726" t="s">
        <v>2310</v>
      </c>
      <c r="N97" s="727" t="s">
        <v>2311</v>
      </c>
      <c r="O97" s="516"/>
      <c r="P97" s="725">
        <v>1054</v>
      </c>
      <c r="Q97" s="721" t="s">
        <v>2312</v>
      </c>
      <c r="R97" s="726" t="s">
        <v>1371</v>
      </c>
      <c r="S97" s="727" t="s">
        <v>2313</v>
      </c>
      <c r="T97" s="165"/>
      <c r="U97" s="165"/>
      <c r="V97" s="165"/>
      <c r="W97" s="165"/>
      <c r="X97" s="165"/>
      <c r="Y97" s="165"/>
      <c r="Z97" s="165"/>
      <c r="AA97" s="165"/>
      <c r="AB97" s="165"/>
      <c r="AC97" s="165"/>
      <c r="AD97" s="165"/>
      <c r="AE97" s="165"/>
      <c r="AF97" s="165"/>
      <c r="AG97" s="165"/>
      <c r="AH97" s="165"/>
      <c r="AI97" s="165"/>
    </row>
    <row r="98" spans="1:35">
      <c r="A98" s="725">
        <v>83</v>
      </c>
      <c r="B98" s="721" t="s">
        <v>2314</v>
      </c>
      <c r="C98" s="726" t="s">
        <v>2315</v>
      </c>
      <c r="D98" s="727" t="s">
        <v>2316</v>
      </c>
      <c r="E98" s="516"/>
      <c r="F98" s="725">
        <v>407</v>
      </c>
      <c r="G98" s="721" t="s">
        <v>2317</v>
      </c>
      <c r="H98" s="726" t="s">
        <v>2318</v>
      </c>
      <c r="I98" s="727" t="s">
        <v>2319</v>
      </c>
      <c r="J98" s="516"/>
      <c r="K98" s="725">
        <v>731</v>
      </c>
      <c r="L98" s="721" t="s">
        <v>2320</v>
      </c>
      <c r="M98" s="726" t="s">
        <v>2321</v>
      </c>
      <c r="N98" s="727" t="s">
        <v>2322</v>
      </c>
      <c r="O98" s="516"/>
      <c r="P98" s="725">
        <v>1055</v>
      </c>
      <c r="Q98" s="721" t="s">
        <v>2323</v>
      </c>
      <c r="R98" s="726" t="s">
        <v>2324</v>
      </c>
      <c r="S98" s="727" t="s">
        <v>2325</v>
      </c>
      <c r="T98" s="165"/>
      <c r="U98" s="165"/>
      <c r="V98" s="165"/>
      <c r="W98" s="165"/>
      <c r="X98" s="165"/>
      <c r="Y98" s="165"/>
      <c r="Z98" s="165"/>
      <c r="AA98" s="165"/>
      <c r="AB98" s="165"/>
      <c r="AC98" s="165"/>
      <c r="AD98" s="165"/>
      <c r="AE98" s="165"/>
      <c r="AF98" s="165"/>
      <c r="AG98" s="165"/>
      <c r="AH98" s="165"/>
      <c r="AI98" s="165"/>
    </row>
    <row r="99" spans="1:35">
      <c r="A99" s="725">
        <v>84</v>
      </c>
      <c r="B99" s="721">
        <v>2660</v>
      </c>
      <c r="C99" s="726" t="s">
        <v>2326</v>
      </c>
      <c r="D99" s="727" t="s">
        <v>2327</v>
      </c>
      <c r="E99" s="516"/>
      <c r="F99" s="725">
        <v>408</v>
      </c>
      <c r="G99" s="721" t="s">
        <v>2328</v>
      </c>
      <c r="H99" s="726" t="s">
        <v>2329</v>
      </c>
      <c r="I99" s="727" t="s">
        <v>2330</v>
      </c>
      <c r="J99" s="516"/>
      <c r="K99" s="725">
        <v>732</v>
      </c>
      <c r="L99" s="721" t="s">
        <v>2331</v>
      </c>
      <c r="M99" s="726" t="s">
        <v>2332</v>
      </c>
      <c r="N99" s="727" t="s">
        <v>2333</v>
      </c>
      <c r="O99" s="516"/>
      <c r="P99" s="725">
        <v>1056</v>
      </c>
      <c r="Q99" s="721" t="s">
        <v>2334</v>
      </c>
      <c r="R99" s="726" t="s">
        <v>2335</v>
      </c>
      <c r="S99" s="727" t="s">
        <v>2336</v>
      </c>
      <c r="T99" s="165"/>
      <c r="U99" s="165"/>
      <c r="V99" s="165"/>
      <c r="W99" s="165"/>
      <c r="X99" s="165"/>
      <c r="Y99" s="165"/>
      <c r="Z99" s="165"/>
      <c r="AA99" s="165"/>
      <c r="AB99" s="165"/>
      <c r="AC99" s="165"/>
      <c r="AD99" s="165"/>
      <c r="AE99" s="165"/>
      <c r="AF99" s="165"/>
      <c r="AG99" s="165"/>
      <c r="AH99" s="165"/>
      <c r="AI99" s="165"/>
    </row>
    <row r="100" spans="1:35">
      <c r="A100" s="725">
        <v>85</v>
      </c>
      <c r="B100" s="721">
        <v>2663</v>
      </c>
      <c r="C100" s="726" t="s">
        <v>2337</v>
      </c>
      <c r="D100" s="727" t="s">
        <v>2338</v>
      </c>
      <c r="E100" s="516"/>
      <c r="F100" s="725">
        <v>409</v>
      </c>
      <c r="G100" s="721" t="s">
        <v>2339</v>
      </c>
      <c r="H100" s="726" t="s">
        <v>2340</v>
      </c>
      <c r="I100" s="727" t="s">
        <v>2341</v>
      </c>
      <c r="J100" s="516"/>
      <c r="K100" s="725">
        <v>733</v>
      </c>
      <c r="L100" s="721" t="s">
        <v>2342</v>
      </c>
      <c r="M100" s="726" t="s">
        <v>2343</v>
      </c>
      <c r="N100" s="727" t="s">
        <v>2344</v>
      </c>
      <c r="O100" s="516"/>
      <c r="P100" s="725">
        <v>1057</v>
      </c>
      <c r="Q100" s="721" t="s">
        <v>2345</v>
      </c>
      <c r="R100" s="726" t="s">
        <v>2346</v>
      </c>
      <c r="S100" s="727" t="s">
        <v>2347</v>
      </c>
      <c r="T100" s="165"/>
      <c r="U100" s="165"/>
      <c r="V100" s="165"/>
      <c r="W100" s="165"/>
      <c r="X100" s="165"/>
      <c r="Y100" s="165"/>
      <c r="Z100" s="165"/>
      <c r="AA100" s="165"/>
      <c r="AB100" s="165"/>
      <c r="AC100" s="165"/>
      <c r="AD100" s="165"/>
      <c r="AE100" s="165"/>
      <c r="AF100" s="165"/>
      <c r="AG100" s="165"/>
      <c r="AH100" s="165"/>
      <c r="AI100" s="165"/>
    </row>
    <row r="101" spans="1:35">
      <c r="A101" s="725">
        <v>86</v>
      </c>
      <c r="B101" s="721">
        <v>2665</v>
      </c>
      <c r="C101" s="726" t="s">
        <v>2348</v>
      </c>
      <c r="D101" s="727" t="s">
        <v>2349</v>
      </c>
      <c r="E101" s="516"/>
      <c r="F101" s="725">
        <v>410</v>
      </c>
      <c r="G101" s="721" t="s">
        <v>2350</v>
      </c>
      <c r="H101" s="726" t="s">
        <v>2351</v>
      </c>
      <c r="I101" s="727" t="s">
        <v>2352</v>
      </c>
      <c r="J101" s="516"/>
      <c r="K101" s="725">
        <v>734</v>
      </c>
      <c r="L101" s="721" t="s">
        <v>2353</v>
      </c>
      <c r="M101" s="726" t="s">
        <v>2354</v>
      </c>
      <c r="N101" s="727" t="s">
        <v>2355</v>
      </c>
      <c r="O101" s="516"/>
      <c r="P101" s="725">
        <v>1058</v>
      </c>
      <c r="Q101" s="721" t="s">
        <v>2356</v>
      </c>
      <c r="R101" s="726" t="s">
        <v>2357</v>
      </c>
      <c r="S101" s="727" t="s">
        <v>2358</v>
      </c>
      <c r="T101" s="165"/>
      <c r="U101" s="165"/>
      <c r="V101" s="165"/>
      <c r="W101" s="165"/>
      <c r="X101" s="165"/>
      <c r="Y101" s="165"/>
      <c r="Z101" s="165"/>
      <c r="AA101" s="165"/>
      <c r="AB101" s="165"/>
      <c r="AC101" s="165"/>
      <c r="AD101" s="165"/>
      <c r="AE101" s="165"/>
      <c r="AF101" s="165"/>
      <c r="AG101" s="165"/>
      <c r="AH101" s="165"/>
      <c r="AI101" s="165"/>
    </row>
    <row r="102" spans="1:35">
      <c r="A102" s="725">
        <v>87</v>
      </c>
      <c r="B102" s="721">
        <v>2666</v>
      </c>
      <c r="C102" s="726" t="s">
        <v>2359</v>
      </c>
      <c r="D102" s="727" t="s">
        <v>2360</v>
      </c>
      <c r="E102" s="516"/>
      <c r="F102" s="725">
        <v>411</v>
      </c>
      <c r="G102" s="721" t="s">
        <v>2361</v>
      </c>
      <c r="H102" s="726" t="s">
        <v>2362</v>
      </c>
      <c r="I102" s="727" t="s">
        <v>2363</v>
      </c>
      <c r="J102" s="516"/>
      <c r="K102" s="725">
        <v>735</v>
      </c>
      <c r="L102" s="721" t="s">
        <v>2364</v>
      </c>
      <c r="M102" s="726" t="s">
        <v>2365</v>
      </c>
      <c r="N102" s="727" t="s">
        <v>2366</v>
      </c>
      <c r="O102" s="516"/>
      <c r="P102" s="725">
        <v>1059</v>
      </c>
      <c r="Q102" s="721" t="s">
        <v>2367</v>
      </c>
      <c r="R102" s="726" t="s">
        <v>2368</v>
      </c>
      <c r="S102" s="727" t="s">
        <v>2369</v>
      </c>
      <c r="T102" s="165"/>
      <c r="U102" s="165"/>
      <c r="V102" s="165"/>
      <c r="W102" s="165"/>
      <c r="X102" s="165"/>
      <c r="Y102" s="165"/>
      <c r="Z102" s="165"/>
      <c r="AA102" s="165"/>
      <c r="AB102" s="165"/>
      <c r="AC102" s="165"/>
      <c r="AD102" s="165"/>
      <c r="AE102" s="165"/>
      <c r="AF102" s="165"/>
      <c r="AG102" s="165"/>
      <c r="AH102" s="165"/>
      <c r="AI102" s="165"/>
    </row>
    <row r="103" spans="1:35">
      <c r="A103" s="725">
        <v>88</v>
      </c>
      <c r="B103" s="721">
        <v>2668</v>
      </c>
      <c r="C103" s="726" t="s">
        <v>2370</v>
      </c>
      <c r="D103" s="727" t="s">
        <v>2371</v>
      </c>
      <c r="E103" s="516"/>
      <c r="F103" s="725">
        <v>412</v>
      </c>
      <c r="G103" s="721" t="s">
        <v>2372</v>
      </c>
      <c r="H103" s="726" t="s">
        <v>2373</v>
      </c>
      <c r="I103" s="727" t="s">
        <v>2374</v>
      </c>
      <c r="J103" s="516"/>
      <c r="K103" s="725">
        <v>736</v>
      </c>
      <c r="L103" s="721" t="s">
        <v>2375</v>
      </c>
      <c r="M103" s="726" t="s">
        <v>2376</v>
      </c>
      <c r="N103" s="727" t="s">
        <v>2131</v>
      </c>
      <c r="O103" s="516"/>
      <c r="P103" s="725">
        <v>1060</v>
      </c>
      <c r="Q103" s="721" t="s">
        <v>2377</v>
      </c>
      <c r="R103" s="726" t="s">
        <v>2378</v>
      </c>
      <c r="S103" s="727" t="s">
        <v>2379</v>
      </c>
      <c r="T103" s="165"/>
      <c r="U103" s="165"/>
      <c r="V103" s="165"/>
      <c r="W103" s="165"/>
      <c r="X103" s="165"/>
      <c r="Y103" s="165"/>
      <c r="Z103" s="165"/>
      <c r="AA103" s="165"/>
      <c r="AB103" s="165"/>
      <c r="AC103" s="165"/>
      <c r="AD103" s="165"/>
      <c r="AE103" s="165"/>
      <c r="AF103" s="165"/>
      <c r="AG103" s="165"/>
      <c r="AH103" s="165"/>
      <c r="AI103" s="165"/>
    </row>
    <row r="104" spans="1:35">
      <c r="A104" s="725">
        <v>89</v>
      </c>
      <c r="B104" s="721">
        <v>2702</v>
      </c>
      <c r="C104" s="726" t="s">
        <v>2380</v>
      </c>
      <c r="D104" s="727" t="s">
        <v>2381</v>
      </c>
      <c r="E104" s="516"/>
      <c r="F104" s="725">
        <v>413</v>
      </c>
      <c r="G104" s="721" t="s">
        <v>2382</v>
      </c>
      <c r="H104" s="726" t="s">
        <v>2383</v>
      </c>
      <c r="I104" s="727" t="s">
        <v>2384</v>
      </c>
      <c r="J104" s="516"/>
      <c r="K104" s="725">
        <v>737</v>
      </c>
      <c r="L104" s="721" t="s">
        <v>2385</v>
      </c>
      <c r="M104" s="726" t="s">
        <v>2386</v>
      </c>
      <c r="N104" s="727" t="s">
        <v>2387</v>
      </c>
      <c r="O104" s="516"/>
      <c r="P104" s="725">
        <v>1061</v>
      </c>
      <c r="Q104" s="721" t="s">
        <v>2388</v>
      </c>
      <c r="R104" s="726" t="s">
        <v>2389</v>
      </c>
      <c r="S104" s="727" t="s">
        <v>2390</v>
      </c>
      <c r="T104" s="165"/>
      <c r="U104" s="165"/>
      <c r="V104" s="165"/>
      <c r="W104" s="165"/>
      <c r="X104" s="165"/>
      <c r="Y104" s="165"/>
      <c r="Z104" s="165"/>
      <c r="AA104" s="165"/>
      <c r="AB104" s="165"/>
      <c r="AC104" s="165"/>
      <c r="AD104" s="165"/>
      <c r="AE104" s="165"/>
      <c r="AF104" s="165"/>
      <c r="AG104" s="165"/>
      <c r="AH104" s="165"/>
      <c r="AI104" s="165"/>
    </row>
    <row r="105" spans="1:35">
      <c r="A105" s="725">
        <v>90</v>
      </c>
      <c r="B105" s="721">
        <v>2708</v>
      </c>
      <c r="C105" s="726" t="s">
        <v>2391</v>
      </c>
      <c r="D105" s="727" t="s">
        <v>2392</v>
      </c>
      <c r="E105" s="516"/>
      <c r="F105" s="725">
        <v>414</v>
      </c>
      <c r="G105" s="721" t="s">
        <v>2393</v>
      </c>
      <c r="H105" s="726" t="s">
        <v>2394</v>
      </c>
      <c r="I105" s="727" t="s">
        <v>2395</v>
      </c>
      <c r="J105" s="516"/>
      <c r="K105" s="725">
        <v>738</v>
      </c>
      <c r="L105" s="721" t="s">
        <v>2396</v>
      </c>
      <c r="M105" s="726" t="s">
        <v>2397</v>
      </c>
      <c r="N105" s="727" t="s">
        <v>2398</v>
      </c>
      <c r="O105" s="516"/>
      <c r="P105" s="725">
        <v>1062</v>
      </c>
      <c r="Q105" s="721" t="s">
        <v>2399</v>
      </c>
      <c r="R105" s="726" t="s">
        <v>2400</v>
      </c>
      <c r="S105" s="727" t="s">
        <v>2401</v>
      </c>
      <c r="T105" s="165"/>
      <c r="U105" s="165"/>
      <c r="V105" s="165"/>
      <c r="W105" s="165"/>
      <c r="X105" s="165"/>
      <c r="Y105" s="165"/>
      <c r="Z105" s="165"/>
      <c r="AA105" s="165"/>
      <c r="AB105" s="165"/>
      <c r="AC105" s="165"/>
      <c r="AD105" s="165"/>
      <c r="AE105" s="165"/>
      <c r="AF105" s="165"/>
      <c r="AG105" s="165"/>
      <c r="AH105" s="165"/>
      <c r="AI105" s="165"/>
    </row>
    <row r="106" spans="1:35">
      <c r="A106" s="725">
        <v>91</v>
      </c>
      <c r="B106" s="721">
        <v>2709</v>
      </c>
      <c r="C106" s="726" t="s">
        <v>2402</v>
      </c>
      <c r="D106" s="727" t="s">
        <v>2403</v>
      </c>
      <c r="E106" s="516"/>
      <c r="F106" s="725">
        <v>415</v>
      </c>
      <c r="G106" s="721" t="s">
        <v>2404</v>
      </c>
      <c r="H106" s="726" t="s">
        <v>2405</v>
      </c>
      <c r="I106" s="727" t="s">
        <v>2406</v>
      </c>
      <c r="J106" s="516"/>
      <c r="K106" s="725">
        <v>739</v>
      </c>
      <c r="L106" s="721" t="s">
        <v>2407</v>
      </c>
      <c r="M106" s="726" t="s">
        <v>2408</v>
      </c>
      <c r="N106" s="727" t="s">
        <v>2409</v>
      </c>
      <c r="O106" s="516"/>
      <c r="P106" s="725">
        <v>1063</v>
      </c>
      <c r="Q106" s="721" t="s">
        <v>2410</v>
      </c>
      <c r="R106" s="726" t="s">
        <v>2411</v>
      </c>
      <c r="S106" s="727" t="s">
        <v>2412</v>
      </c>
      <c r="T106" s="165"/>
      <c r="U106" s="165"/>
      <c r="V106" s="165"/>
      <c r="W106" s="165"/>
      <c r="X106" s="165"/>
      <c r="Y106" s="165"/>
      <c r="Z106" s="165"/>
      <c r="AA106" s="165"/>
      <c r="AB106" s="165"/>
      <c r="AC106" s="165"/>
      <c r="AD106" s="165"/>
      <c r="AE106" s="165"/>
      <c r="AF106" s="165"/>
      <c r="AG106" s="165"/>
      <c r="AH106" s="165"/>
      <c r="AI106" s="165"/>
    </row>
    <row r="107" spans="1:35">
      <c r="A107" s="725">
        <v>92</v>
      </c>
      <c r="B107" s="721" t="s">
        <v>2413</v>
      </c>
      <c r="C107" s="726" t="s">
        <v>2414</v>
      </c>
      <c r="D107" s="727" t="s">
        <v>2415</v>
      </c>
      <c r="E107" s="516"/>
      <c r="F107" s="725">
        <v>416</v>
      </c>
      <c r="G107" s="721" t="s">
        <v>2416</v>
      </c>
      <c r="H107" s="726" t="s">
        <v>2417</v>
      </c>
      <c r="I107" s="727" t="s">
        <v>2418</v>
      </c>
      <c r="J107" s="516"/>
      <c r="K107" s="725">
        <v>740</v>
      </c>
      <c r="L107" s="721" t="s">
        <v>2419</v>
      </c>
      <c r="M107" s="726" t="s">
        <v>2420</v>
      </c>
      <c r="N107" s="727" t="s">
        <v>2421</v>
      </c>
      <c r="O107" s="516"/>
      <c r="P107" s="725">
        <v>1064</v>
      </c>
      <c r="Q107" s="721" t="s">
        <v>2422</v>
      </c>
      <c r="R107" s="726" t="s">
        <v>2423</v>
      </c>
      <c r="S107" s="727" t="s">
        <v>2424</v>
      </c>
      <c r="T107" s="165"/>
      <c r="U107" s="165"/>
      <c r="V107" s="165"/>
      <c r="W107" s="165"/>
      <c r="X107" s="165"/>
      <c r="Y107" s="165"/>
      <c r="Z107" s="165"/>
      <c r="AA107" s="165"/>
      <c r="AB107" s="165"/>
      <c r="AC107" s="165"/>
      <c r="AD107" s="165"/>
      <c r="AE107" s="165"/>
      <c r="AF107" s="165"/>
      <c r="AG107" s="165"/>
      <c r="AH107" s="165"/>
      <c r="AI107" s="165"/>
    </row>
    <row r="108" spans="1:35">
      <c r="A108" s="725">
        <v>93</v>
      </c>
      <c r="B108" s="721" t="s">
        <v>2425</v>
      </c>
      <c r="C108" s="726" t="s">
        <v>2426</v>
      </c>
      <c r="D108" s="727" t="s">
        <v>2427</v>
      </c>
      <c r="E108" s="516"/>
      <c r="F108" s="725">
        <v>417</v>
      </c>
      <c r="G108" s="721" t="s">
        <v>2428</v>
      </c>
      <c r="H108" s="726" t="s">
        <v>2429</v>
      </c>
      <c r="I108" s="727" t="s">
        <v>2430</v>
      </c>
      <c r="J108" s="516"/>
      <c r="K108" s="725">
        <v>741</v>
      </c>
      <c r="L108" s="721" t="s">
        <v>2431</v>
      </c>
      <c r="M108" s="726" t="s">
        <v>2432</v>
      </c>
      <c r="N108" s="727" t="s">
        <v>2433</v>
      </c>
      <c r="O108" s="516"/>
      <c r="P108" s="725">
        <v>1065</v>
      </c>
      <c r="Q108" s="721" t="s">
        <v>2434</v>
      </c>
      <c r="R108" s="726" t="s">
        <v>2435</v>
      </c>
      <c r="S108" s="727" t="s">
        <v>2436</v>
      </c>
      <c r="T108" s="165"/>
      <c r="U108" s="165"/>
      <c r="V108" s="165"/>
      <c r="W108" s="165"/>
      <c r="X108" s="165"/>
      <c r="Y108" s="165"/>
      <c r="Z108" s="165"/>
      <c r="AA108" s="165"/>
      <c r="AB108" s="165"/>
      <c r="AC108" s="165"/>
      <c r="AD108" s="165"/>
      <c r="AE108" s="165"/>
      <c r="AF108" s="165"/>
      <c r="AG108" s="165"/>
      <c r="AH108" s="165"/>
      <c r="AI108" s="165"/>
    </row>
    <row r="109" spans="1:35">
      <c r="A109" s="725">
        <v>94</v>
      </c>
      <c r="B109" s="721" t="s">
        <v>2437</v>
      </c>
      <c r="C109" s="726" t="s">
        <v>2438</v>
      </c>
      <c r="D109" s="727" t="s">
        <v>2439</v>
      </c>
      <c r="E109" s="516"/>
      <c r="F109" s="725">
        <v>418</v>
      </c>
      <c r="G109" s="721" t="s">
        <v>2440</v>
      </c>
      <c r="H109" s="726" t="s">
        <v>2441</v>
      </c>
      <c r="I109" s="727" t="s">
        <v>2442</v>
      </c>
      <c r="J109" s="516"/>
      <c r="K109" s="725">
        <v>742</v>
      </c>
      <c r="L109" s="721" t="s">
        <v>2443</v>
      </c>
      <c r="M109" s="726" t="s">
        <v>2444</v>
      </c>
      <c r="N109" s="727" t="s">
        <v>2445</v>
      </c>
      <c r="O109" s="516"/>
      <c r="P109" s="725">
        <v>1066</v>
      </c>
      <c r="Q109" s="721" t="s">
        <v>2446</v>
      </c>
      <c r="R109" s="726" t="s">
        <v>2447</v>
      </c>
      <c r="S109" s="727" t="s">
        <v>2448</v>
      </c>
      <c r="T109" s="165"/>
      <c r="U109" s="165"/>
      <c r="V109" s="165"/>
      <c r="W109" s="165"/>
      <c r="X109" s="165"/>
      <c r="Y109" s="165"/>
      <c r="Z109" s="165"/>
      <c r="AA109" s="165"/>
      <c r="AB109" s="165"/>
      <c r="AC109" s="165"/>
      <c r="AD109" s="165"/>
      <c r="AE109" s="165"/>
      <c r="AF109" s="165"/>
      <c r="AG109" s="165"/>
      <c r="AH109" s="165"/>
      <c r="AI109" s="165"/>
    </row>
    <row r="110" spans="1:35">
      <c r="A110" s="725">
        <v>95</v>
      </c>
      <c r="B110" s="721">
        <v>2712</v>
      </c>
      <c r="C110" s="726" t="s">
        <v>2449</v>
      </c>
      <c r="D110" s="727" t="s">
        <v>2450</v>
      </c>
      <c r="E110" s="516"/>
      <c r="F110" s="725">
        <v>419</v>
      </c>
      <c r="G110" s="721" t="s">
        <v>2451</v>
      </c>
      <c r="H110" s="726" t="s">
        <v>2452</v>
      </c>
      <c r="I110" s="727" t="s">
        <v>2453</v>
      </c>
      <c r="J110" s="516"/>
      <c r="K110" s="725">
        <v>743</v>
      </c>
      <c r="L110" s="721" t="s">
        <v>2454</v>
      </c>
      <c r="M110" s="726" t="s">
        <v>2455</v>
      </c>
      <c r="N110" s="727" t="s">
        <v>2456</v>
      </c>
      <c r="O110" s="516"/>
      <c r="P110" s="725">
        <v>1067</v>
      </c>
      <c r="Q110" s="721" t="s">
        <v>2457</v>
      </c>
      <c r="R110" s="726" t="s">
        <v>2458</v>
      </c>
      <c r="S110" s="727" t="s">
        <v>2459</v>
      </c>
      <c r="T110" s="165"/>
      <c r="U110" s="165"/>
      <c r="V110" s="165"/>
      <c r="W110" s="165"/>
      <c r="X110" s="165"/>
      <c r="Y110" s="165"/>
      <c r="Z110" s="165"/>
      <c r="AA110" s="165"/>
      <c r="AB110" s="165"/>
      <c r="AC110" s="165"/>
      <c r="AD110" s="165"/>
      <c r="AE110" s="165"/>
      <c r="AF110" s="165"/>
      <c r="AG110" s="165"/>
      <c r="AH110" s="165"/>
      <c r="AI110" s="165"/>
    </row>
    <row r="111" spans="1:35">
      <c r="A111" s="725">
        <v>96</v>
      </c>
      <c r="B111" s="721">
        <v>2714</v>
      </c>
      <c r="C111" s="726" t="s">
        <v>2460</v>
      </c>
      <c r="D111" s="727" t="s">
        <v>2461</v>
      </c>
      <c r="E111" s="516"/>
      <c r="F111" s="725">
        <v>420</v>
      </c>
      <c r="G111" s="721" t="s">
        <v>2462</v>
      </c>
      <c r="H111" s="726" t="s">
        <v>2463</v>
      </c>
      <c r="I111" s="727" t="s">
        <v>2464</v>
      </c>
      <c r="J111" s="516"/>
      <c r="K111" s="725">
        <v>744</v>
      </c>
      <c r="L111" s="721" t="s">
        <v>2465</v>
      </c>
      <c r="M111" s="726" t="s">
        <v>2466</v>
      </c>
      <c r="N111" s="727" t="s">
        <v>2467</v>
      </c>
      <c r="O111" s="516"/>
      <c r="P111" s="725">
        <v>1068</v>
      </c>
      <c r="Q111" s="721" t="s">
        <v>2468</v>
      </c>
      <c r="R111" s="726" t="s">
        <v>2469</v>
      </c>
      <c r="S111" s="727" t="s">
        <v>2470</v>
      </c>
      <c r="T111" s="165"/>
      <c r="U111" s="165"/>
      <c r="V111" s="165"/>
      <c r="W111" s="165"/>
      <c r="X111" s="165"/>
      <c r="Y111" s="165"/>
      <c r="Z111" s="165"/>
      <c r="AA111" s="165"/>
      <c r="AB111" s="165"/>
      <c r="AC111" s="165"/>
      <c r="AD111" s="165"/>
      <c r="AE111" s="165"/>
      <c r="AF111" s="165"/>
      <c r="AG111" s="165"/>
      <c r="AH111" s="165"/>
      <c r="AI111" s="165"/>
    </row>
    <row r="112" spans="1:35">
      <c r="A112" s="725">
        <v>97</v>
      </c>
      <c r="B112" s="721">
        <v>2716</v>
      </c>
      <c r="C112" s="726" t="s">
        <v>2471</v>
      </c>
      <c r="D112" s="727" t="s">
        <v>2472</v>
      </c>
      <c r="E112" s="516"/>
      <c r="F112" s="725">
        <v>421</v>
      </c>
      <c r="G112" s="721" t="s">
        <v>2473</v>
      </c>
      <c r="H112" s="726" t="s">
        <v>2474</v>
      </c>
      <c r="I112" s="727" t="s">
        <v>2475</v>
      </c>
      <c r="J112" s="516"/>
      <c r="K112" s="725">
        <v>745</v>
      </c>
      <c r="L112" s="721" t="s">
        <v>2476</v>
      </c>
      <c r="M112" s="726" t="s">
        <v>2477</v>
      </c>
      <c r="N112" s="727" t="s">
        <v>2478</v>
      </c>
      <c r="O112" s="516"/>
      <c r="P112" s="725">
        <v>1069</v>
      </c>
      <c r="Q112" s="721" t="s">
        <v>2479</v>
      </c>
      <c r="R112" s="726" t="s">
        <v>2480</v>
      </c>
      <c r="S112" s="727" t="s">
        <v>2481</v>
      </c>
      <c r="T112" s="165"/>
      <c r="U112" s="165"/>
      <c r="V112" s="165"/>
      <c r="W112" s="165"/>
      <c r="X112" s="165"/>
      <c r="Y112" s="165"/>
      <c r="Z112" s="165"/>
      <c r="AA112" s="165"/>
      <c r="AB112" s="165"/>
      <c r="AC112" s="165"/>
      <c r="AD112" s="165"/>
      <c r="AE112" s="165"/>
      <c r="AF112" s="165"/>
      <c r="AG112" s="165"/>
      <c r="AH112" s="165"/>
      <c r="AI112" s="165"/>
    </row>
    <row r="113" spans="1:35">
      <c r="A113" s="725">
        <v>98</v>
      </c>
      <c r="B113" s="721" t="s">
        <v>2482</v>
      </c>
      <c r="C113" s="726" t="s">
        <v>2483</v>
      </c>
      <c r="D113" s="727" t="s">
        <v>2484</v>
      </c>
      <c r="E113" s="516"/>
      <c r="F113" s="725">
        <v>422</v>
      </c>
      <c r="G113" s="721" t="s">
        <v>2485</v>
      </c>
      <c r="H113" s="726" t="s">
        <v>2486</v>
      </c>
      <c r="I113" s="727" t="s">
        <v>2487</v>
      </c>
      <c r="J113" s="516"/>
      <c r="K113" s="725">
        <v>746</v>
      </c>
      <c r="L113" s="721" t="s">
        <v>2488</v>
      </c>
      <c r="M113" s="726" t="s">
        <v>2489</v>
      </c>
      <c r="N113" s="727" t="s">
        <v>2490</v>
      </c>
      <c r="O113" s="516"/>
      <c r="P113" s="725">
        <v>1070</v>
      </c>
      <c r="Q113" s="721" t="s">
        <v>2491</v>
      </c>
      <c r="R113" s="726" t="s">
        <v>2492</v>
      </c>
      <c r="S113" s="727" t="s">
        <v>2493</v>
      </c>
      <c r="T113" s="165"/>
      <c r="U113" s="165"/>
      <c r="V113" s="165"/>
      <c r="W113" s="165"/>
      <c r="X113" s="165"/>
      <c r="Y113" s="165"/>
      <c r="Z113" s="165"/>
      <c r="AA113" s="165"/>
      <c r="AB113" s="165"/>
      <c r="AC113" s="165"/>
      <c r="AD113" s="165"/>
      <c r="AE113" s="165"/>
      <c r="AF113" s="165"/>
      <c r="AG113" s="165"/>
      <c r="AH113" s="165"/>
      <c r="AI113" s="165"/>
    </row>
    <row r="114" spans="1:35">
      <c r="A114" s="725">
        <v>99</v>
      </c>
      <c r="B114" s="721">
        <v>2721</v>
      </c>
      <c r="C114" s="726" t="s">
        <v>2494</v>
      </c>
      <c r="D114" s="727" t="s">
        <v>2495</v>
      </c>
      <c r="E114" s="516"/>
      <c r="F114" s="725">
        <v>423</v>
      </c>
      <c r="G114" s="721" t="s">
        <v>2496</v>
      </c>
      <c r="H114" s="726" t="s">
        <v>2497</v>
      </c>
      <c r="I114" s="727" t="s">
        <v>2498</v>
      </c>
      <c r="J114" s="516"/>
      <c r="K114" s="725">
        <v>747</v>
      </c>
      <c r="L114" s="721" t="s">
        <v>2499</v>
      </c>
      <c r="M114" s="726" t="s">
        <v>2500</v>
      </c>
      <c r="N114" s="727" t="s">
        <v>2501</v>
      </c>
      <c r="O114" s="516"/>
      <c r="P114" s="725">
        <v>1071</v>
      </c>
      <c r="Q114" s="721" t="s">
        <v>2502</v>
      </c>
      <c r="R114" s="726" t="s">
        <v>2503</v>
      </c>
      <c r="S114" s="727" t="s">
        <v>2504</v>
      </c>
      <c r="T114" s="165"/>
      <c r="U114" s="165"/>
      <c r="V114" s="165"/>
      <c r="W114" s="165"/>
      <c r="X114" s="165"/>
      <c r="Y114" s="165"/>
      <c r="Z114" s="165"/>
      <c r="AA114" s="165"/>
      <c r="AB114" s="165"/>
      <c r="AC114" s="165"/>
      <c r="AD114" s="165"/>
      <c r="AE114" s="165"/>
      <c r="AF114" s="165"/>
      <c r="AG114" s="165"/>
      <c r="AH114" s="165"/>
      <c r="AI114" s="165"/>
    </row>
    <row r="115" spans="1:35">
      <c r="A115" s="725">
        <v>100</v>
      </c>
      <c r="B115" s="721">
        <v>2733</v>
      </c>
      <c r="C115" s="726" t="s">
        <v>2505</v>
      </c>
      <c r="D115" s="727" t="s">
        <v>2506</v>
      </c>
      <c r="E115" s="516"/>
      <c r="F115" s="725">
        <v>424</v>
      </c>
      <c r="G115" s="721" t="s">
        <v>2507</v>
      </c>
      <c r="H115" s="726" t="s">
        <v>2508</v>
      </c>
      <c r="I115" s="727" t="s">
        <v>2509</v>
      </c>
      <c r="J115" s="516"/>
      <c r="K115" s="725">
        <v>748</v>
      </c>
      <c r="L115" s="721" t="s">
        <v>2510</v>
      </c>
      <c r="M115" s="726" t="s">
        <v>2511</v>
      </c>
      <c r="N115" s="727" t="s">
        <v>2512</v>
      </c>
      <c r="O115" s="516"/>
      <c r="P115" s="725">
        <v>1072</v>
      </c>
      <c r="Q115" s="721" t="s">
        <v>2513</v>
      </c>
      <c r="R115" s="726" t="s">
        <v>2514</v>
      </c>
      <c r="S115" s="727" t="s">
        <v>2515</v>
      </c>
      <c r="T115" s="165"/>
      <c r="U115" s="165"/>
      <c r="V115" s="165"/>
      <c r="W115" s="165"/>
      <c r="X115" s="165"/>
      <c r="Y115" s="165"/>
      <c r="Z115" s="165"/>
      <c r="AA115" s="165"/>
      <c r="AB115" s="165"/>
      <c r="AC115" s="165"/>
      <c r="AD115" s="165"/>
      <c r="AE115" s="165"/>
      <c r="AF115" s="165"/>
      <c r="AG115" s="165"/>
      <c r="AH115" s="165"/>
      <c r="AI115" s="165"/>
    </row>
    <row r="116" spans="1:35">
      <c r="A116" s="725">
        <v>101</v>
      </c>
      <c r="B116" s="721">
        <v>2734</v>
      </c>
      <c r="C116" s="726" t="s">
        <v>2516</v>
      </c>
      <c r="D116" s="727" t="s">
        <v>2517</v>
      </c>
      <c r="E116" s="516"/>
      <c r="F116" s="725">
        <v>425</v>
      </c>
      <c r="G116" s="721" t="s">
        <v>2518</v>
      </c>
      <c r="H116" s="726" t="s">
        <v>2519</v>
      </c>
      <c r="I116" s="727" t="s">
        <v>2520</v>
      </c>
      <c r="J116" s="516"/>
      <c r="K116" s="725">
        <v>749</v>
      </c>
      <c r="L116" s="721" t="s">
        <v>2521</v>
      </c>
      <c r="M116" s="726" t="s">
        <v>2522</v>
      </c>
      <c r="N116" s="727" t="s">
        <v>2523</v>
      </c>
      <c r="O116" s="516"/>
      <c r="P116" s="725">
        <v>1073</v>
      </c>
      <c r="Q116" s="721" t="s">
        <v>2524</v>
      </c>
      <c r="R116" s="726" t="s">
        <v>2525</v>
      </c>
      <c r="S116" s="727" t="s">
        <v>2526</v>
      </c>
      <c r="T116" s="165"/>
      <c r="U116" s="165"/>
      <c r="V116" s="165"/>
      <c r="W116" s="165"/>
      <c r="X116" s="165"/>
      <c r="Y116" s="165"/>
      <c r="Z116" s="165"/>
      <c r="AA116" s="165"/>
      <c r="AB116" s="165"/>
      <c r="AC116" s="165"/>
      <c r="AD116" s="165"/>
      <c r="AE116" s="165"/>
      <c r="AF116" s="165"/>
      <c r="AG116" s="165"/>
      <c r="AH116" s="165"/>
      <c r="AI116" s="165"/>
    </row>
    <row r="117" spans="1:35">
      <c r="A117" s="725">
        <v>102</v>
      </c>
      <c r="B117" s="721">
        <v>2744</v>
      </c>
      <c r="C117" s="726" t="s">
        <v>2527</v>
      </c>
      <c r="D117" s="727" t="s">
        <v>2528</v>
      </c>
      <c r="E117" s="516"/>
      <c r="F117" s="725">
        <v>426</v>
      </c>
      <c r="G117" s="721" t="s">
        <v>2529</v>
      </c>
      <c r="H117" s="726" t="s">
        <v>2530</v>
      </c>
      <c r="I117" s="727" t="s">
        <v>2531</v>
      </c>
      <c r="J117" s="516"/>
      <c r="K117" s="725">
        <v>750</v>
      </c>
      <c r="L117" s="721" t="s">
        <v>2532</v>
      </c>
      <c r="M117" s="726" t="s">
        <v>2533</v>
      </c>
      <c r="N117" s="727" t="s">
        <v>2534</v>
      </c>
      <c r="O117" s="516"/>
      <c r="P117" s="725">
        <v>1074</v>
      </c>
      <c r="Q117" s="721" t="s">
        <v>2535</v>
      </c>
      <c r="R117" s="726" t="s">
        <v>2536</v>
      </c>
      <c r="S117" s="727" t="s">
        <v>2537</v>
      </c>
      <c r="T117" s="165"/>
      <c r="U117" s="165"/>
      <c r="V117" s="165"/>
      <c r="W117" s="165"/>
      <c r="X117" s="165"/>
      <c r="Y117" s="165"/>
      <c r="Z117" s="165"/>
      <c r="AA117" s="165"/>
      <c r="AB117" s="165"/>
      <c r="AC117" s="165"/>
      <c r="AD117" s="165"/>
      <c r="AE117" s="165"/>
      <c r="AF117" s="165"/>
      <c r="AG117" s="165"/>
      <c r="AH117" s="165"/>
      <c r="AI117" s="165"/>
    </row>
    <row r="118" spans="1:35">
      <c r="A118" s="725">
        <v>103</v>
      </c>
      <c r="B118" s="721">
        <v>2747</v>
      </c>
      <c r="C118" s="726" t="s">
        <v>2538</v>
      </c>
      <c r="D118" s="727" t="s">
        <v>2539</v>
      </c>
      <c r="E118" s="516"/>
      <c r="F118" s="725">
        <v>427</v>
      </c>
      <c r="G118" s="721" t="s">
        <v>2540</v>
      </c>
      <c r="H118" s="726" t="s">
        <v>2541</v>
      </c>
      <c r="I118" s="727" t="s">
        <v>2542</v>
      </c>
      <c r="J118" s="516"/>
      <c r="K118" s="725">
        <v>751</v>
      </c>
      <c r="L118" s="721" t="s">
        <v>2543</v>
      </c>
      <c r="M118" s="726" t="s">
        <v>2544</v>
      </c>
      <c r="N118" s="727" t="s">
        <v>2545</v>
      </c>
      <c r="O118" s="516"/>
      <c r="P118" s="725">
        <v>1075</v>
      </c>
      <c r="Q118" s="721" t="s">
        <v>2546</v>
      </c>
      <c r="R118" s="726" t="s">
        <v>2547</v>
      </c>
      <c r="S118" s="727" t="s">
        <v>2548</v>
      </c>
      <c r="T118" s="165"/>
      <c r="U118" s="165"/>
      <c r="V118" s="165"/>
      <c r="W118" s="165"/>
      <c r="X118" s="165"/>
      <c r="Y118" s="165"/>
      <c r="Z118" s="165"/>
      <c r="AA118" s="165"/>
      <c r="AB118" s="165"/>
      <c r="AC118" s="165"/>
      <c r="AD118" s="165"/>
      <c r="AE118" s="165"/>
      <c r="AF118" s="165"/>
      <c r="AG118" s="165"/>
      <c r="AH118" s="165"/>
      <c r="AI118" s="165"/>
    </row>
    <row r="119" spans="1:35">
      <c r="A119" s="725">
        <v>104</v>
      </c>
      <c r="B119" s="721" t="s">
        <v>2549</v>
      </c>
      <c r="C119" s="726" t="s">
        <v>2550</v>
      </c>
      <c r="D119" s="727" t="s">
        <v>2551</v>
      </c>
      <c r="E119" s="516"/>
      <c r="F119" s="725">
        <v>428</v>
      </c>
      <c r="G119" s="721" t="s">
        <v>2552</v>
      </c>
      <c r="H119" s="726" t="s">
        <v>2553</v>
      </c>
      <c r="I119" s="727" t="s">
        <v>2554</v>
      </c>
      <c r="J119" s="516"/>
      <c r="K119" s="725">
        <v>752</v>
      </c>
      <c r="L119" s="721" t="s">
        <v>2555</v>
      </c>
      <c r="M119" s="726" t="s">
        <v>2556</v>
      </c>
      <c r="N119" s="727" t="s">
        <v>2557</v>
      </c>
      <c r="O119" s="516"/>
      <c r="P119" s="725">
        <v>1076</v>
      </c>
      <c r="Q119" s="721" t="s">
        <v>2558</v>
      </c>
      <c r="R119" s="726" t="s">
        <v>2559</v>
      </c>
      <c r="S119" s="727" t="s">
        <v>2560</v>
      </c>
      <c r="T119" s="165"/>
      <c r="U119" s="165"/>
      <c r="V119" s="165"/>
      <c r="W119" s="165"/>
      <c r="X119" s="165"/>
      <c r="Y119" s="165"/>
      <c r="Z119" s="165"/>
      <c r="AA119" s="165"/>
      <c r="AB119" s="165"/>
      <c r="AC119" s="165"/>
      <c r="AD119" s="165"/>
      <c r="AE119" s="165"/>
      <c r="AF119" s="165"/>
      <c r="AG119" s="165"/>
      <c r="AH119" s="165"/>
      <c r="AI119" s="165"/>
    </row>
    <row r="120" spans="1:35">
      <c r="A120" s="725">
        <v>105</v>
      </c>
      <c r="B120" s="721">
        <v>2753</v>
      </c>
      <c r="C120" s="726" t="s">
        <v>2561</v>
      </c>
      <c r="D120" s="727" t="s">
        <v>2562</v>
      </c>
      <c r="E120" s="516"/>
      <c r="F120" s="725">
        <v>429</v>
      </c>
      <c r="G120" s="721" t="s">
        <v>2563</v>
      </c>
      <c r="H120" s="726" t="s">
        <v>2564</v>
      </c>
      <c r="I120" s="727" t="s">
        <v>2565</v>
      </c>
      <c r="J120" s="516"/>
      <c r="K120" s="725">
        <v>753</v>
      </c>
      <c r="L120" s="721" t="s">
        <v>2566</v>
      </c>
      <c r="M120" s="726" t="s">
        <v>2567</v>
      </c>
      <c r="N120" s="727" t="s">
        <v>2568</v>
      </c>
      <c r="O120" s="516"/>
      <c r="P120" s="725">
        <v>1077</v>
      </c>
      <c r="Q120" s="721" t="s">
        <v>2569</v>
      </c>
      <c r="R120" s="726" t="s">
        <v>2570</v>
      </c>
      <c r="S120" s="727" t="s">
        <v>2571</v>
      </c>
      <c r="T120" s="165"/>
      <c r="U120" s="165"/>
      <c r="V120" s="165"/>
      <c r="W120" s="165"/>
      <c r="X120" s="165"/>
      <c r="Y120" s="165"/>
      <c r="Z120" s="165"/>
      <c r="AA120" s="165"/>
      <c r="AB120" s="165"/>
      <c r="AC120" s="165"/>
      <c r="AD120" s="165"/>
      <c r="AE120" s="165"/>
      <c r="AF120" s="165"/>
      <c r="AG120" s="165"/>
      <c r="AH120" s="165"/>
      <c r="AI120" s="165"/>
    </row>
    <row r="121" spans="1:35">
      <c r="A121" s="725">
        <v>106</v>
      </c>
      <c r="B121" s="721">
        <v>2754</v>
      </c>
      <c r="C121" s="726" t="s">
        <v>2572</v>
      </c>
      <c r="D121" s="727" t="s">
        <v>2573</v>
      </c>
      <c r="E121" s="516"/>
      <c r="F121" s="725">
        <v>430</v>
      </c>
      <c r="G121" s="721" t="s">
        <v>2574</v>
      </c>
      <c r="H121" s="726" t="s">
        <v>2575</v>
      </c>
      <c r="I121" s="727" t="s">
        <v>2576</v>
      </c>
      <c r="J121" s="516"/>
      <c r="K121" s="725">
        <v>754</v>
      </c>
      <c r="L121" s="721" t="s">
        <v>2577</v>
      </c>
      <c r="M121" s="726" t="s">
        <v>2578</v>
      </c>
      <c r="N121" s="727" t="s">
        <v>2579</v>
      </c>
      <c r="O121" s="516"/>
      <c r="P121" s="725">
        <v>1078</v>
      </c>
      <c r="Q121" s="721" t="s">
        <v>2580</v>
      </c>
      <c r="R121" s="726" t="s">
        <v>2581</v>
      </c>
      <c r="S121" s="727" t="s">
        <v>2582</v>
      </c>
      <c r="T121" s="165"/>
      <c r="U121" s="165"/>
      <c r="V121" s="165"/>
      <c r="W121" s="165"/>
      <c r="X121" s="165"/>
      <c r="Y121" s="165"/>
      <c r="Z121" s="165"/>
      <c r="AA121" s="165"/>
      <c r="AB121" s="165"/>
      <c r="AC121" s="165"/>
      <c r="AD121" s="165"/>
      <c r="AE121" s="165"/>
      <c r="AF121" s="165"/>
      <c r="AG121" s="165"/>
      <c r="AH121" s="165"/>
      <c r="AI121" s="165"/>
    </row>
    <row r="122" spans="1:35">
      <c r="A122" s="725">
        <v>107</v>
      </c>
      <c r="B122" s="721">
        <v>2755</v>
      </c>
      <c r="C122" s="726" t="s">
        <v>2583</v>
      </c>
      <c r="D122" s="727" t="s">
        <v>2584</v>
      </c>
      <c r="E122" s="516"/>
      <c r="F122" s="725">
        <v>431</v>
      </c>
      <c r="G122" s="721" t="s">
        <v>2585</v>
      </c>
      <c r="H122" s="726" t="s">
        <v>2586</v>
      </c>
      <c r="I122" s="727" t="s">
        <v>2587</v>
      </c>
      <c r="J122" s="516"/>
      <c r="K122" s="725">
        <v>755</v>
      </c>
      <c r="L122" s="721" t="s">
        <v>2588</v>
      </c>
      <c r="M122" s="726" t="s">
        <v>2589</v>
      </c>
      <c r="N122" s="727" t="s">
        <v>2590</v>
      </c>
      <c r="O122" s="516"/>
      <c r="P122" s="725">
        <v>1079</v>
      </c>
      <c r="Q122" s="721" t="s">
        <v>2591</v>
      </c>
      <c r="R122" s="726" t="s">
        <v>2592</v>
      </c>
      <c r="S122" s="727" t="s">
        <v>2593</v>
      </c>
      <c r="T122" s="165"/>
      <c r="U122" s="165"/>
      <c r="V122" s="165"/>
      <c r="W122" s="165"/>
      <c r="X122" s="165"/>
      <c r="Y122" s="165"/>
      <c r="Z122" s="165"/>
      <c r="AA122" s="165"/>
      <c r="AB122" s="165"/>
      <c r="AC122" s="165"/>
      <c r="AD122" s="165"/>
      <c r="AE122" s="165"/>
      <c r="AF122" s="165"/>
      <c r="AG122" s="165"/>
      <c r="AH122" s="165"/>
      <c r="AI122" s="165"/>
    </row>
    <row r="123" spans="1:35">
      <c r="A123" s="725">
        <v>108</v>
      </c>
      <c r="B123" s="721">
        <v>2757</v>
      </c>
      <c r="C123" s="726" t="s">
        <v>2594</v>
      </c>
      <c r="D123" s="727" t="s">
        <v>2595</v>
      </c>
      <c r="E123" s="516"/>
      <c r="F123" s="725">
        <v>432</v>
      </c>
      <c r="G123" s="721" t="s">
        <v>2596</v>
      </c>
      <c r="H123" s="726" t="s">
        <v>2597</v>
      </c>
      <c r="I123" s="727" t="s">
        <v>2598</v>
      </c>
      <c r="J123" s="516"/>
      <c r="K123" s="725">
        <v>756</v>
      </c>
      <c r="L123" s="721" t="s">
        <v>2599</v>
      </c>
      <c r="M123" s="726" t="s">
        <v>2600</v>
      </c>
      <c r="N123" s="727" t="s">
        <v>2601</v>
      </c>
      <c r="O123" s="516"/>
      <c r="P123" s="725">
        <v>1080</v>
      </c>
      <c r="Q123" s="721" t="s">
        <v>2602</v>
      </c>
      <c r="R123" s="726" t="s">
        <v>2603</v>
      </c>
      <c r="S123" s="727" t="s">
        <v>2604</v>
      </c>
      <c r="T123" s="165"/>
      <c r="U123" s="165"/>
      <c r="V123" s="165"/>
      <c r="W123" s="165"/>
      <c r="X123" s="165"/>
      <c r="Y123" s="165"/>
      <c r="Z123" s="165"/>
      <c r="AA123" s="165"/>
      <c r="AB123" s="165"/>
      <c r="AC123" s="165"/>
      <c r="AD123" s="165"/>
      <c r="AE123" s="165"/>
      <c r="AF123" s="165"/>
      <c r="AG123" s="165"/>
      <c r="AH123" s="165"/>
      <c r="AI123" s="165"/>
    </row>
    <row r="124" spans="1:35">
      <c r="A124" s="725">
        <v>109</v>
      </c>
      <c r="B124" s="721">
        <v>2763</v>
      </c>
      <c r="C124" s="726" t="s">
        <v>2605</v>
      </c>
      <c r="D124" s="727" t="s">
        <v>2606</v>
      </c>
      <c r="E124" s="516"/>
      <c r="F124" s="725">
        <v>433</v>
      </c>
      <c r="G124" s="721" t="s">
        <v>2607</v>
      </c>
      <c r="H124" s="726" t="s">
        <v>2608</v>
      </c>
      <c r="I124" s="727" t="s">
        <v>2609</v>
      </c>
      <c r="J124" s="516"/>
      <c r="K124" s="725">
        <v>757</v>
      </c>
      <c r="L124" s="721" t="s">
        <v>2610</v>
      </c>
      <c r="M124" s="726" t="s">
        <v>2611</v>
      </c>
      <c r="N124" s="727" t="s">
        <v>2612</v>
      </c>
      <c r="O124" s="516"/>
      <c r="P124" s="725">
        <v>1081</v>
      </c>
      <c r="Q124" s="721" t="s">
        <v>2613</v>
      </c>
      <c r="R124" s="726" t="s">
        <v>2614</v>
      </c>
      <c r="S124" s="727" t="s">
        <v>2615</v>
      </c>
      <c r="T124" s="165"/>
      <c r="U124" s="165"/>
      <c r="V124" s="165"/>
      <c r="W124" s="165"/>
      <c r="X124" s="165"/>
      <c r="Y124" s="165"/>
      <c r="Z124" s="165"/>
      <c r="AA124" s="165"/>
      <c r="AB124" s="165"/>
      <c r="AC124" s="165"/>
      <c r="AD124" s="165"/>
      <c r="AE124" s="165"/>
      <c r="AF124" s="165"/>
      <c r="AG124" s="165"/>
      <c r="AH124" s="165"/>
      <c r="AI124" s="165"/>
    </row>
    <row r="125" spans="1:35">
      <c r="A125" s="725">
        <v>110</v>
      </c>
      <c r="B125" s="721">
        <v>2764</v>
      </c>
      <c r="C125" s="726" t="s">
        <v>2616</v>
      </c>
      <c r="D125" s="727" t="s">
        <v>2617</v>
      </c>
      <c r="E125" s="516"/>
      <c r="F125" s="725">
        <v>434</v>
      </c>
      <c r="G125" s="721" t="s">
        <v>2618</v>
      </c>
      <c r="H125" s="726" t="s">
        <v>2619</v>
      </c>
      <c r="I125" s="727" t="s">
        <v>2620</v>
      </c>
      <c r="J125" s="516"/>
      <c r="K125" s="725">
        <v>758</v>
      </c>
      <c r="L125" s="721" t="s">
        <v>2621</v>
      </c>
      <c r="M125" s="726" t="s">
        <v>2622</v>
      </c>
      <c r="N125" s="727" t="s">
        <v>2623</v>
      </c>
      <c r="O125" s="516"/>
      <c r="P125" s="725">
        <v>1082</v>
      </c>
      <c r="Q125" s="721" t="s">
        <v>2624</v>
      </c>
      <c r="R125" s="726" t="s">
        <v>2625</v>
      </c>
      <c r="S125" s="727" t="s">
        <v>2626</v>
      </c>
      <c r="T125" s="165"/>
      <c r="U125" s="165"/>
      <c r="V125" s="165"/>
      <c r="W125" s="165"/>
      <c r="X125" s="165"/>
      <c r="Y125" s="165"/>
      <c r="Z125" s="165"/>
      <c r="AA125" s="165"/>
      <c r="AB125" s="165"/>
      <c r="AC125" s="165"/>
      <c r="AD125" s="165"/>
      <c r="AE125" s="165"/>
      <c r="AF125" s="165"/>
      <c r="AG125" s="165"/>
      <c r="AH125" s="165"/>
      <c r="AI125" s="165"/>
    </row>
    <row r="126" spans="1:35">
      <c r="A126" s="725">
        <v>111</v>
      </c>
      <c r="B126" s="721">
        <v>2705</v>
      </c>
      <c r="C126" s="726" t="s">
        <v>2627</v>
      </c>
      <c r="D126" s="727" t="s">
        <v>2628</v>
      </c>
      <c r="E126" s="516"/>
      <c r="F126" s="725">
        <v>435</v>
      </c>
      <c r="G126" s="721" t="s">
        <v>2629</v>
      </c>
      <c r="H126" s="726" t="s">
        <v>2630</v>
      </c>
      <c r="I126" s="727" t="s">
        <v>2631</v>
      </c>
      <c r="J126" s="516"/>
      <c r="K126" s="725">
        <v>759</v>
      </c>
      <c r="L126" s="721" t="s">
        <v>2632</v>
      </c>
      <c r="M126" s="726" t="s">
        <v>2633</v>
      </c>
      <c r="N126" s="727" t="s">
        <v>2634</v>
      </c>
      <c r="O126" s="516"/>
      <c r="P126" s="725">
        <v>1083</v>
      </c>
      <c r="Q126" s="721" t="s">
        <v>2635</v>
      </c>
      <c r="R126" s="726" t="s">
        <v>2636</v>
      </c>
      <c r="S126" s="727" t="s">
        <v>2637</v>
      </c>
      <c r="T126" s="165"/>
      <c r="U126" s="165"/>
      <c r="V126" s="165"/>
      <c r="W126" s="165"/>
      <c r="X126" s="165"/>
      <c r="Y126" s="165"/>
      <c r="Z126" s="165"/>
      <c r="AA126" s="165"/>
      <c r="AB126" s="165"/>
      <c r="AC126" s="165"/>
      <c r="AD126" s="165"/>
      <c r="AE126" s="165"/>
      <c r="AF126" s="165"/>
      <c r="AG126" s="165"/>
      <c r="AH126" s="165"/>
      <c r="AI126" s="165"/>
    </row>
    <row r="127" spans="1:35">
      <c r="A127" s="725">
        <v>112</v>
      </c>
      <c r="B127" s="721" t="s">
        <v>2638</v>
      </c>
      <c r="C127" s="726" t="s">
        <v>2639</v>
      </c>
      <c r="D127" s="727" t="s">
        <v>2640</v>
      </c>
      <c r="E127" s="516"/>
      <c r="F127" s="725">
        <v>436</v>
      </c>
      <c r="G127" s="721" t="s">
        <v>2641</v>
      </c>
      <c r="H127" s="726" t="s">
        <v>2642</v>
      </c>
      <c r="I127" s="727" t="s">
        <v>2643</v>
      </c>
      <c r="J127" s="516"/>
      <c r="K127" s="725">
        <v>760</v>
      </c>
      <c r="L127" s="721" t="s">
        <v>2644</v>
      </c>
      <c r="M127" s="726" t="s">
        <v>2645</v>
      </c>
      <c r="N127" s="727" t="s">
        <v>2646</v>
      </c>
      <c r="O127" s="516"/>
      <c r="P127" s="725">
        <v>1084</v>
      </c>
      <c r="Q127" s="721" t="s">
        <v>2647</v>
      </c>
      <c r="R127" s="726" t="s">
        <v>2648</v>
      </c>
      <c r="S127" s="727" t="s">
        <v>2649</v>
      </c>
      <c r="T127" s="165"/>
      <c r="U127" s="165"/>
      <c r="V127" s="165"/>
      <c r="W127" s="165"/>
      <c r="X127" s="165"/>
      <c r="Y127" s="165"/>
      <c r="Z127" s="165"/>
      <c r="AA127" s="165"/>
      <c r="AB127" s="165"/>
      <c r="AC127" s="165"/>
      <c r="AD127" s="165"/>
      <c r="AE127" s="165"/>
      <c r="AF127" s="165"/>
      <c r="AG127" s="165"/>
      <c r="AH127" s="165"/>
      <c r="AI127" s="165"/>
    </row>
    <row r="128" spans="1:35">
      <c r="A128" s="725">
        <v>113</v>
      </c>
      <c r="B128" s="721" t="s">
        <v>2650</v>
      </c>
      <c r="C128" s="726" t="s">
        <v>2651</v>
      </c>
      <c r="D128" s="727" t="s">
        <v>2652</v>
      </c>
      <c r="E128" s="516"/>
      <c r="F128" s="725">
        <v>437</v>
      </c>
      <c r="G128" s="721" t="s">
        <v>2653</v>
      </c>
      <c r="H128" s="726" t="s">
        <v>2654</v>
      </c>
      <c r="I128" s="727" t="s">
        <v>2655</v>
      </c>
      <c r="J128" s="516"/>
      <c r="K128" s="725">
        <v>761</v>
      </c>
      <c r="L128" s="721" t="s">
        <v>2656</v>
      </c>
      <c r="M128" s="726" t="s">
        <v>2657</v>
      </c>
      <c r="N128" s="727" t="s">
        <v>2658</v>
      </c>
      <c r="O128" s="516"/>
      <c r="P128" s="725">
        <v>1085</v>
      </c>
      <c r="Q128" s="721" t="s">
        <v>2659</v>
      </c>
      <c r="R128" s="726" t="s">
        <v>2660</v>
      </c>
      <c r="S128" s="727" t="s">
        <v>2661</v>
      </c>
      <c r="T128" s="165"/>
      <c r="U128" s="165"/>
      <c r="V128" s="165"/>
      <c r="W128" s="165"/>
      <c r="X128" s="165"/>
      <c r="Y128" s="165"/>
      <c r="Z128" s="165"/>
      <c r="AA128" s="165"/>
      <c r="AB128" s="165"/>
      <c r="AC128" s="165"/>
      <c r="AD128" s="165"/>
      <c r="AE128" s="165"/>
      <c r="AF128" s="165"/>
      <c r="AG128" s="165"/>
      <c r="AH128" s="165"/>
      <c r="AI128" s="165"/>
    </row>
    <row r="129" spans="1:35">
      <c r="A129" s="725">
        <v>114</v>
      </c>
      <c r="B129" s="721">
        <v>2728</v>
      </c>
      <c r="C129" s="726" t="s">
        <v>2662</v>
      </c>
      <c r="D129" s="727" t="s">
        <v>2663</v>
      </c>
      <c r="E129" s="516"/>
      <c r="F129" s="725">
        <v>438</v>
      </c>
      <c r="G129" s="721" t="s">
        <v>2664</v>
      </c>
      <c r="H129" s="726" t="s">
        <v>2665</v>
      </c>
      <c r="I129" s="727" t="s">
        <v>2666</v>
      </c>
      <c r="J129" s="516"/>
      <c r="K129" s="725">
        <v>762</v>
      </c>
      <c r="L129" s="721" t="s">
        <v>2667</v>
      </c>
      <c r="M129" s="726" t="s">
        <v>2668</v>
      </c>
      <c r="N129" s="727" t="s">
        <v>2669</v>
      </c>
      <c r="O129" s="516"/>
      <c r="P129" s="725">
        <v>1086</v>
      </c>
      <c r="Q129" s="721" t="s">
        <v>2670</v>
      </c>
      <c r="R129" s="726" t="s">
        <v>2671</v>
      </c>
      <c r="S129" s="727" t="s">
        <v>2672</v>
      </c>
      <c r="T129" s="165"/>
      <c r="U129" s="165"/>
      <c r="V129" s="165"/>
      <c r="W129" s="165"/>
      <c r="X129" s="165"/>
      <c r="Y129" s="165"/>
      <c r="Z129" s="165"/>
      <c r="AA129" s="165"/>
      <c r="AB129" s="165"/>
      <c r="AC129" s="165"/>
      <c r="AD129" s="165"/>
      <c r="AE129" s="165"/>
      <c r="AF129" s="165"/>
      <c r="AG129" s="165"/>
      <c r="AH129" s="165"/>
      <c r="AI129" s="165"/>
    </row>
    <row r="130" spans="1:35">
      <c r="A130" s="725">
        <v>115</v>
      </c>
      <c r="B130" s="721" t="s">
        <v>2673</v>
      </c>
      <c r="C130" s="726" t="s">
        <v>2674</v>
      </c>
      <c r="D130" s="727" t="s">
        <v>2675</v>
      </c>
      <c r="E130" s="516"/>
      <c r="F130" s="725">
        <v>439</v>
      </c>
      <c r="G130" s="721" t="s">
        <v>2676</v>
      </c>
      <c r="H130" s="726" t="s">
        <v>2677</v>
      </c>
      <c r="I130" s="727" t="s">
        <v>2678</v>
      </c>
      <c r="J130" s="516"/>
      <c r="K130" s="725">
        <v>763</v>
      </c>
      <c r="L130" s="721" t="s">
        <v>2679</v>
      </c>
      <c r="M130" s="726" t="s">
        <v>2680</v>
      </c>
      <c r="N130" s="727" t="s">
        <v>2681</v>
      </c>
      <c r="O130" s="516"/>
      <c r="P130" s="725">
        <v>1087</v>
      </c>
      <c r="Q130" s="721" t="s">
        <v>2682</v>
      </c>
      <c r="R130" s="726" t="s">
        <v>2683</v>
      </c>
      <c r="S130" s="727" t="s">
        <v>2684</v>
      </c>
      <c r="T130" s="165"/>
      <c r="U130" s="165"/>
      <c r="V130" s="165"/>
      <c r="W130" s="165"/>
      <c r="X130" s="165"/>
      <c r="Y130" s="165"/>
      <c r="Z130" s="165"/>
      <c r="AA130" s="165"/>
      <c r="AB130" s="165"/>
      <c r="AC130" s="165"/>
      <c r="AD130" s="165"/>
      <c r="AE130" s="165"/>
      <c r="AF130" s="165"/>
      <c r="AG130" s="165"/>
      <c r="AH130" s="165"/>
      <c r="AI130" s="165"/>
    </row>
    <row r="131" spans="1:35">
      <c r="A131" s="725">
        <v>116</v>
      </c>
      <c r="B131" s="721">
        <v>2614</v>
      </c>
      <c r="C131" s="726" t="s">
        <v>2685</v>
      </c>
      <c r="D131" s="727" t="s">
        <v>2686</v>
      </c>
      <c r="E131" s="516"/>
      <c r="F131" s="725">
        <v>440</v>
      </c>
      <c r="G131" s="721" t="s">
        <v>2687</v>
      </c>
      <c r="H131" s="726" t="s">
        <v>2688</v>
      </c>
      <c r="I131" s="727" t="s">
        <v>2689</v>
      </c>
      <c r="J131" s="516"/>
      <c r="K131" s="725">
        <v>764</v>
      </c>
      <c r="L131" s="721" t="s">
        <v>2690</v>
      </c>
      <c r="M131" s="726" t="s">
        <v>2691</v>
      </c>
      <c r="N131" s="727" t="s">
        <v>2692</v>
      </c>
      <c r="O131" s="516"/>
      <c r="P131" s="725">
        <v>1088</v>
      </c>
      <c r="Q131" s="721" t="s">
        <v>2693</v>
      </c>
      <c r="R131" s="726" t="s">
        <v>2694</v>
      </c>
      <c r="S131" s="727" t="s">
        <v>2695</v>
      </c>
      <c r="T131" s="165"/>
      <c r="U131" s="165"/>
      <c r="V131" s="165"/>
      <c r="W131" s="165"/>
      <c r="X131" s="165"/>
      <c r="Y131" s="165"/>
      <c r="Z131" s="165"/>
      <c r="AA131" s="165"/>
      <c r="AB131" s="165"/>
      <c r="AC131" s="165"/>
      <c r="AD131" s="165"/>
      <c r="AE131" s="165"/>
      <c r="AF131" s="165"/>
      <c r="AG131" s="165"/>
      <c r="AH131" s="165"/>
      <c r="AI131" s="165"/>
    </row>
    <row r="132" spans="1:35">
      <c r="A132" s="725">
        <v>117</v>
      </c>
      <c r="B132" s="721">
        <v>2615</v>
      </c>
      <c r="C132" s="726" t="s">
        <v>2696</v>
      </c>
      <c r="D132" s="727" t="s">
        <v>2697</v>
      </c>
      <c r="E132" s="516"/>
      <c r="F132" s="725">
        <v>441</v>
      </c>
      <c r="G132" s="721" t="s">
        <v>2698</v>
      </c>
      <c r="H132" s="726" t="s">
        <v>2699</v>
      </c>
      <c r="I132" s="727" t="s">
        <v>2700</v>
      </c>
      <c r="J132" s="516"/>
      <c r="K132" s="725">
        <v>765</v>
      </c>
      <c r="L132" s="721" t="s">
        <v>2701</v>
      </c>
      <c r="M132" s="726" t="s">
        <v>2702</v>
      </c>
      <c r="N132" s="727" t="s">
        <v>2703</v>
      </c>
      <c r="O132" s="516"/>
      <c r="P132" s="725">
        <v>1089</v>
      </c>
      <c r="Q132" s="721" t="s">
        <v>2704</v>
      </c>
      <c r="R132" s="726" t="s">
        <v>2705</v>
      </c>
      <c r="S132" s="727" t="s">
        <v>2706</v>
      </c>
      <c r="T132" s="165"/>
      <c r="U132" s="165"/>
      <c r="V132" s="165"/>
      <c r="W132" s="165"/>
      <c r="X132" s="165"/>
      <c r="Y132" s="165"/>
      <c r="Z132" s="165"/>
      <c r="AA132" s="165"/>
      <c r="AB132" s="165"/>
      <c r="AC132" s="165"/>
      <c r="AD132" s="165"/>
      <c r="AE132" s="165"/>
      <c r="AF132" s="165"/>
      <c r="AG132" s="165"/>
      <c r="AH132" s="165"/>
      <c r="AI132" s="165"/>
    </row>
    <row r="133" spans="1:35">
      <c r="A133" s="725">
        <v>118</v>
      </c>
      <c r="B133" s="721" t="s">
        <v>2707</v>
      </c>
      <c r="C133" s="726" t="s">
        <v>2708</v>
      </c>
      <c r="D133" s="727" t="s">
        <v>2709</v>
      </c>
      <c r="E133" s="516"/>
      <c r="F133" s="725">
        <v>442</v>
      </c>
      <c r="G133" s="721" t="s">
        <v>2710</v>
      </c>
      <c r="H133" s="726" t="s">
        <v>2711</v>
      </c>
      <c r="I133" s="727" t="s">
        <v>2712</v>
      </c>
      <c r="J133" s="516"/>
      <c r="K133" s="725">
        <v>766</v>
      </c>
      <c r="L133" s="721" t="s">
        <v>2713</v>
      </c>
      <c r="M133" s="726" t="s">
        <v>2714</v>
      </c>
      <c r="N133" s="727" t="s">
        <v>2715</v>
      </c>
      <c r="O133" s="516"/>
      <c r="P133" s="725">
        <v>1090</v>
      </c>
      <c r="Q133" s="721" t="s">
        <v>2716</v>
      </c>
      <c r="R133" s="726" t="s">
        <v>2717</v>
      </c>
      <c r="S133" s="727" t="s">
        <v>2718</v>
      </c>
      <c r="T133" s="165"/>
      <c r="U133" s="165"/>
      <c r="V133" s="165"/>
      <c r="W133" s="165"/>
      <c r="X133" s="165"/>
      <c r="Y133" s="165"/>
      <c r="Z133" s="165"/>
      <c r="AA133" s="165"/>
      <c r="AB133" s="165"/>
      <c r="AC133" s="165"/>
      <c r="AD133" s="165"/>
      <c r="AE133" s="165"/>
      <c r="AF133" s="165"/>
      <c r="AG133" s="165"/>
      <c r="AH133" s="165"/>
      <c r="AI133" s="165"/>
    </row>
    <row r="134" spans="1:35">
      <c r="A134" s="725">
        <v>119</v>
      </c>
      <c r="B134" s="721" t="s">
        <v>2719</v>
      </c>
      <c r="C134" s="726" t="s">
        <v>2720</v>
      </c>
      <c r="D134" s="727" t="s">
        <v>2721</v>
      </c>
      <c r="E134" s="516"/>
      <c r="F134" s="725">
        <v>443</v>
      </c>
      <c r="G134" s="721" t="s">
        <v>2722</v>
      </c>
      <c r="H134" s="726" t="s">
        <v>2723</v>
      </c>
      <c r="I134" s="727" t="s">
        <v>2724</v>
      </c>
      <c r="J134" s="516"/>
      <c r="K134" s="725">
        <v>767</v>
      </c>
      <c r="L134" s="721" t="s">
        <v>2725</v>
      </c>
      <c r="M134" s="726" t="s">
        <v>2726</v>
      </c>
      <c r="N134" s="727" t="s">
        <v>2727</v>
      </c>
      <c r="O134" s="516"/>
      <c r="P134" s="725">
        <v>1091</v>
      </c>
      <c r="Q134" s="721" t="s">
        <v>2728</v>
      </c>
      <c r="R134" s="726" t="s">
        <v>2729</v>
      </c>
      <c r="S134" s="727" t="s">
        <v>2730</v>
      </c>
      <c r="T134" s="165"/>
      <c r="U134" s="165"/>
      <c r="V134" s="165"/>
      <c r="W134" s="165"/>
      <c r="X134" s="165"/>
      <c r="Y134" s="165"/>
      <c r="Z134" s="165"/>
      <c r="AA134" s="165"/>
      <c r="AB134" s="165"/>
      <c r="AC134" s="165"/>
      <c r="AD134" s="165"/>
      <c r="AE134" s="165"/>
      <c r="AF134" s="165"/>
      <c r="AG134" s="165"/>
      <c r="AH134" s="165"/>
      <c r="AI134" s="165"/>
    </row>
    <row r="135" spans="1:35">
      <c r="A135" s="725">
        <v>120</v>
      </c>
      <c r="B135" s="721" t="s">
        <v>2731</v>
      </c>
      <c r="C135" s="726" t="s">
        <v>2732</v>
      </c>
      <c r="D135" s="727" t="s">
        <v>2733</v>
      </c>
      <c r="E135" s="516"/>
      <c r="F135" s="725">
        <v>444</v>
      </c>
      <c r="G135" s="721" t="s">
        <v>2734</v>
      </c>
      <c r="H135" s="726" t="s">
        <v>2735</v>
      </c>
      <c r="I135" s="727" t="s">
        <v>2736</v>
      </c>
      <c r="J135" s="516"/>
      <c r="K135" s="725">
        <v>768</v>
      </c>
      <c r="L135" s="721" t="s">
        <v>2737</v>
      </c>
      <c r="M135" s="726" t="s">
        <v>2738</v>
      </c>
      <c r="N135" s="727" t="s">
        <v>2739</v>
      </c>
      <c r="O135" s="516"/>
      <c r="P135" s="725">
        <v>1092</v>
      </c>
      <c r="Q135" s="721" t="s">
        <v>2740</v>
      </c>
      <c r="R135" s="726" t="s">
        <v>2741</v>
      </c>
      <c r="S135" s="727" t="s">
        <v>2742</v>
      </c>
      <c r="T135" s="165"/>
      <c r="U135" s="165"/>
      <c r="V135" s="165"/>
      <c r="W135" s="165"/>
      <c r="X135" s="165"/>
      <c r="Y135" s="165"/>
      <c r="Z135" s="165"/>
      <c r="AA135" s="165"/>
      <c r="AB135" s="165"/>
      <c r="AC135" s="165"/>
      <c r="AD135" s="165"/>
      <c r="AE135" s="165"/>
      <c r="AF135" s="165"/>
      <c r="AG135" s="165"/>
      <c r="AH135" s="165"/>
      <c r="AI135" s="165"/>
    </row>
    <row r="136" spans="1:35">
      <c r="A136" s="725">
        <v>121</v>
      </c>
      <c r="B136" s="721" t="s">
        <v>2743</v>
      </c>
      <c r="C136" s="726" t="s">
        <v>2744</v>
      </c>
      <c r="D136" s="727" t="s">
        <v>2745</v>
      </c>
      <c r="E136" s="516"/>
      <c r="F136" s="725">
        <v>445</v>
      </c>
      <c r="G136" s="721" t="s">
        <v>2746</v>
      </c>
      <c r="H136" s="726" t="s">
        <v>2747</v>
      </c>
      <c r="I136" s="727" t="s">
        <v>2748</v>
      </c>
      <c r="J136" s="516"/>
      <c r="K136" s="725">
        <v>769</v>
      </c>
      <c r="L136" s="721" t="s">
        <v>2749</v>
      </c>
      <c r="M136" s="726" t="s">
        <v>2750</v>
      </c>
      <c r="N136" s="727" t="s">
        <v>2751</v>
      </c>
      <c r="O136" s="516"/>
      <c r="P136" s="725">
        <v>1093</v>
      </c>
      <c r="Q136" s="721" t="s">
        <v>2752</v>
      </c>
      <c r="R136" s="726" t="s">
        <v>2753</v>
      </c>
      <c r="S136" s="727" t="s">
        <v>2754</v>
      </c>
      <c r="T136" s="165"/>
      <c r="U136" s="165"/>
      <c r="V136" s="165"/>
      <c r="W136" s="165"/>
      <c r="X136" s="165"/>
      <c r="Y136" s="165"/>
      <c r="Z136" s="165"/>
      <c r="AA136" s="165"/>
      <c r="AB136" s="165"/>
      <c r="AC136" s="165"/>
      <c r="AD136" s="165"/>
      <c r="AE136" s="165"/>
      <c r="AF136" s="165"/>
      <c r="AG136" s="165"/>
      <c r="AH136" s="165"/>
      <c r="AI136" s="165"/>
    </row>
    <row r="137" spans="1:35">
      <c r="A137" s="725">
        <v>122</v>
      </c>
      <c r="B137" s="721" t="s">
        <v>2755</v>
      </c>
      <c r="C137" s="726" t="s">
        <v>2756</v>
      </c>
      <c r="D137" s="727" t="s">
        <v>2757</v>
      </c>
      <c r="E137" s="516"/>
      <c r="F137" s="725">
        <v>446</v>
      </c>
      <c r="G137" s="721" t="s">
        <v>2758</v>
      </c>
      <c r="H137" s="726" t="s">
        <v>2759</v>
      </c>
      <c r="I137" s="727" t="s">
        <v>2760</v>
      </c>
      <c r="J137" s="516"/>
      <c r="K137" s="725">
        <v>770</v>
      </c>
      <c r="L137" s="721" t="s">
        <v>2761</v>
      </c>
      <c r="M137" s="726" t="s">
        <v>2762</v>
      </c>
      <c r="N137" s="727" t="s">
        <v>2763</v>
      </c>
      <c r="O137" s="516"/>
      <c r="P137" s="725">
        <v>1094</v>
      </c>
      <c r="Q137" s="721" t="s">
        <v>2764</v>
      </c>
      <c r="R137" s="726" t="s">
        <v>2765</v>
      </c>
      <c r="S137" s="727" t="s">
        <v>2766</v>
      </c>
      <c r="T137" s="165"/>
      <c r="U137" s="165"/>
      <c r="V137" s="165"/>
      <c r="W137" s="165"/>
      <c r="X137" s="165"/>
      <c r="Y137" s="165"/>
      <c r="Z137" s="165"/>
      <c r="AA137" s="165"/>
      <c r="AB137" s="165"/>
      <c r="AC137" s="165"/>
      <c r="AD137" s="165"/>
      <c r="AE137" s="165"/>
      <c r="AF137" s="165"/>
      <c r="AG137" s="165"/>
      <c r="AH137" s="165"/>
      <c r="AI137" s="165"/>
    </row>
    <row r="138" spans="1:35">
      <c r="A138" s="725">
        <v>123</v>
      </c>
      <c r="B138" s="721" t="s">
        <v>2767</v>
      </c>
      <c r="C138" s="726" t="s">
        <v>2768</v>
      </c>
      <c r="D138" s="727" t="s">
        <v>2769</v>
      </c>
      <c r="E138" s="516"/>
      <c r="F138" s="725">
        <v>447</v>
      </c>
      <c r="G138" s="721" t="s">
        <v>2770</v>
      </c>
      <c r="H138" s="726" t="s">
        <v>2771</v>
      </c>
      <c r="I138" s="727" t="s">
        <v>2772</v>
      </c>
      <c r="J138" s="516"/>
      <c r="K138" s="725">
        <v>771</v>
      </c>
      <c r="L138" s="721" t="s">
        <v>2773</v>
      </c>
      <c r="M138" s="726" t="s">
        <v>2774</v>
      </c>
      <c r="N138" s="727" t="s">
        <v>2775</v>
      </c>
      <c r="O138" s="516"/>
      <c r="P138" s="725">
        <v>1095</v>
      </c>
      <c r="Q138" s="721" t="s">
        <v>2776</v>
      </c>
      <c r="R138" s="726" t="s">
        <v>2777</v>
      </c>
      <c r="S138" s="727" t="s">
        <v>2778</v>
      </c>
      <c r="T138" s="165"/>
      <c r="U138" s="165"/>
      <c r="V138" s="165"/>
      <c r="W138" s="165"/>
      <c r="X138" s="165"/>
      <c r="Y138" s="165"/>
      <c r="Z138" s="165"/>
      <c r="AA138" s="165"/>
      <c r="AB138" s="165"/>
      <c r="AC138" s="165"/>
      <c r="AD138" s="165"/>
      <c r="AE138" s="165"/>
      <c r="AF138" s="165"/>
      <c r="AG138" s="165"/>
      <c r="AH138" s="165"/>
      <c r="AI138" s="165"/>
    </row>
    <row r="139" spans="1:35">
      <c r="A139" s="725">
        <v>124</v>
      </c>
      <c r="B139" s="721" t="s">
        <v>2779</v>
      </c>
      <c r="C139" s="726" t="s">
        <v>2780</v>
      </c>
      <c r="D139" s="727" t="s">
        <v>2781</v>
      </c>
      <c r="E139" s="516"/>
      <c r="F139" s="725">
        <v>448</v>
      </c>
      <c r="G139" s="721" t="s">
        <v>2782</v>
      </c>
      <c r="H139" s="726" t="s">
        <v>2783</v>
      </c>
      <c r="I139" s="727" t="s">
        <v>2784</v>
      </c>
      <c r="J139" s="516"/>
      <c r="K139" s="725">
        <v>772</v>
      </c>
      <c r="L139" s="721" t="s">
        <v>2785</v>
      </c>
      <c r="M139" s="726" t="s">
        <v>2786</v>
      </c>
      <c r="N139" s="727" t="s">
        <v>2787</v>
      </c>
      <c r="O139" s="516"/>
      <c r="P139" s="725">
        <v>1096</v>
      </c>
      <c r="Q139" s="721" t="s">
        <v>2788</v>
      </c>
      <c r="R139" s="726" t="s">
        <v>2789</v>
      </c>
      <c r="S139" s="727" t="s">
        <v>2790</v>
      </c>
      <c r="T139" s="165"/>
      <c r="U139" s="165"/>
      <c r="V139" s="165"/>
      <c r="W139" s="165"/>
      <c r="X139" s="165"/>
      <c r="Y139" s="165"/>
      <c r="Z139" s="165"/>
      <c r="AA139" s="165"/>
      <c r="AB139" s="165"/>
      <c r="AC139" s="165"/>
      <c r="AD139" s="165"/>
      <c r="AE139" s="165"/>
      <c r="AF139" s="165"/>
      <c r="AG139" s="165"/>
      <c r="AH139" s="165"/>
      <c r="AI139" s="165"/>
    </row>
    <row r="140" spans="1:35">
      <c r="A140" s="725">
        <v>125</v>
      </c>
      <c r="B140" s="721" t="s">
        <v>2791</v>
      </c>
      <c r="C140" s="726" t="s">
        <v>2792</v>
      </c>
      <c r="D140" s="727" t="s">
        <v>2793</v>
      </c>
      <c r="E140" s="516"/>
      <c r="F140" s="725">
        <v>449</v>
      </c>
      <c r="G140" s="721" t="s">
        <v>2794</v>
      </c>
      <c r="H140" s="726" t="s">
        <v>2795</v>
      </c>
      <c r="I140" s="727" t="s">
        <v>2796</v>
      </c>
      <c r="J140" s="516"/>
      <c r="K140" s="725">
        <v>773</v>
      </c>
      <c r="L140" s="721" t="s">
        <v>2797</v>
      </c>
      <c r="M140" s="726" t="s">
        <v>2798</v>
      </c>
      <c r="N140" s="727" t="s">
        <v>2799</v>
      </c>
      <c r="O140" s="516"/>
      <c r="P140" s="725">
        <v>1097</v>
      </c>
      <c r="Q140" s="721" t="s">
        <v>2800</v>
      </c>
      <c r="R140" s="726" t="s">
        <v>2801</v>
      </c>
      <c r="S140" s="727" t="s">
        <v>2802</v>
      </c>
      <c r="T140" s="165"/>
      <c r="U140" s="165"/>
      <c r="V140" s="165"/>
      <c r="W140" s="165"/>
      <c r="X140" s="165"/>
      <c r="Y140" s="165"/>
      <c r="Z140" s="165"/>
      <c r="AA140" s="165"/>
      <c r="AB140" s="165"/>
      <c r="AC140" s="165"/>
      <c r="AD140" s="165"/>
      <c r="AE140" s="165"/>
      <c r="AF140" s="165"/>
      <c r="AG140" s="165"/>
      <c r="AH140" s="165"/>
      <c r="AI140" s="165"/>
    </row>
    <row r="141" spans="1:35">
      <c r="A141" s="725">
        <v>126</v>
      </c>
      <c r="B141" s="721">
        <v>2618</v>
      </c>
      <c r="C141" s="726" t="s">
        <v>2803</v>
      </c>
      <c r="D141" s="727" t="s">
        <v>2804</v>
      </c>
      <c r="E141" s="516"/>
      <c r="F141" s="725">
        <v>450</v>
      </c>
      <c r="G141" s="721" t="s">
        <v>2805</v>
      </c>
      <c r="H141" s="726" t="s">
        <v>2806</v>
      </c>
      <c r="I141" s="727" t="s">
        <v>2807</v>
      </c>
      <c r="J141" s="516"/>
      <c r="K141" s="725">
        <v>774</v>
      </c>
      <c r="L141" s="721" t="s">
        <v>2808</v>
      </c>
      <c r="M141" s="726" t="s">
        <v>2809</v>
      </c>
      <c r="N141" s="727" t="s">
        <v>2810</v>
      </c>
      <c r="O141" s="516"/>
      <c r="P141" s="725">
        <v>1098</v>
      </c>
      <c r="Q141" s="721" t="s">
        <v>2811</v>
      </c>
      <c r="R141" s="726" t="s">
        <v>2812</v>
      </c>
      <c r="S141" s="727" t="s">
        <v>2813</v>
      </c>
      <c r="T141" s="165"/>
      <c r="U141" s="165"/>
      <c r="V141" s="165"/>
      <c r="W141" s="165"/>
      <c r="X141" s="165"/>
      <c r="Y141" s="165"/>
      <c r="Z141" s="165"/>
      <c r="AA141" s="165"/>
      <c r="AB141" s="165"/>
      <c r="AC141" s="165"/>
      <c r="AD141" s="165"/>
      <c r="AE141" s="165"/>
      <c r="AF141" s="165"/>
      <c r="AG141" s="165"/>
      <c r="AH141" s="165"/>
      <c r="AI141" s="165"/>
    </row>
    <row r="142" spans="1:35">
      <c r="A142" s="725">
        <v>127</v>
      </c>
      <c r="B142" s="721" t="s">
        <v>2814</v>
      </c>
      <c r="C142" s="726" t="s">
        <v>2815</v>
      </c>
      <c r="D142" s="727" t="s">
        <v>2816</v>
      </c>
      <c r="E142" s="516"/>
      <c r="F142" s="725">
        <v>451</v>
      </c>
      <c r="G142" s="721" t="s">
        <v>2817</v>
      </c>
      <c r="H142" s="726" t="s">
        <v>2818</v>
      </c>
      <c r="I142" s="727" t="s">
        <v>2819</v>
      </c>
      <c r="J142" s="516"/>
      <c r="K142" s="725">
        <v>775</v>
      </c>
      <c r="L142" s="721" t="s">
        <v>2820</v>
      </c>
      <c r="M142" s="726" t="s">
        <v>2821</v>
      </c>
      <c r="N142" s="727" t="s">
        <v>2822</v>
      </c>
      <c r="O142" s="516"/>
      <c r="P142" s="725">
        <v>1099</v>
      </c>
      <c r="Q142" s="721" t="s">
        <v>2823</v>
      </c>
      <c r="R142" s="726" t="s">
        <v>2824</v>
      </c>
      <c r="S142" s="727" t="s">
        <v>2825</v>
      </c>
      <c r="T142" s="165"/>
      <c r="U142" s="165"/>
      <c r="V142" s="165"/>
      <c r="W142" s="165"/>
      <c r="X142" s="165"/>
      <c r="Y142" s="165"/>
      <c r="Z142" s="165"/>
      <c r="AA142" s="165"/>
      <c r="AB142" s="165"/>
      <c r="AC142" s="165"/>
      <c r="AD142" s="165"/>
      <c r="AE142" s="165"/>
      <c r="AF142" s="165"/>
      <c r="AG142" s="165"/>
      <c r="AH142" s="165"/>
      <c r="AI142" s="165"/>
    </row>
    <row r="143" spans="1:35">
      <c r="A143" s="725">
        <v>128</v>
      </c>
      <c r="B143" s="721" t="s">
        <v>2826</v>
      </c>
      <c r="C143" s="726" t="s">
        <v>2827</v>
      </c>
      <c r="D143" s="727" t="s">
        <v>2828</v>
      </c>
      <c r="E143" s="516"/>
      <c r="F143" s="725">
        <v>452</v>
      </c>
      <c r="G143" s="721" t="s">
        <v>2829</v>
      </c>
      <c r="H143" s="726" t="s">
        <v>2830</v>
      </c>
      <c r="I143" s="727" t="s">
        <v>2831</v>
      </c>
      <c r="J143" s="516"/>
      <c r="K143" s="725">
        <v>776</v>
      </c>
      <c r="L143" s="721" t="s">
        <v>2832</v>
      </c>
      <c r="M143" s="726" t="s">
        <v>2833</v>
      </c>
      <c r="N143" s="727" t="s">
        <v>2834</v>
      </c>
      <c r="O143" s="516"/>
      <c r="P143" s="725">
        <v>1100</v>
      </c>
      <c r="Q143" s="721" t="s">
        <v>2835</v>
      </c>
      <c r="R143" s="726" t="s">
        <v>2836</v>
      </c>
      <c r="S143" s="727" t="s">
        <v>2837</v>
      </c>
      <c r="T143" s="165"/>
      <c r="U143" s="165"/>
      <c r="V143" s="165"/>
      <c r="W143" s="165"/>
      <c r="X143" s="165"/>
      <c r="Y143" s="165"/>
      <c r="Z143" s="165"/>
      <c r="AA143" s="165"/>
      <c r="AB143" s="165"/>
      <c r="AC143" s="165"/>
      <c r="AD143" s="165"/>
      <c r="AE143" s="165"/>
      <c r="AF143" s="165"/>
      <c r="AG143" s="165"/>
      <c r="AH143" s="165"/>
      <c r="AI143" s="165"/>
    </row>
    <row r="144" spans="1:35">
      <c r="A144" s="725">
        <v>129</v>
      </c>
      <c r="B144" s="721">
        <v>2692</v>
      </c>
      <c r="C144" s="726" t="s">
        <v>2838</v>
      </c>
      <c r="D144" s="727" t="s">
        <v>2839</v>
      </c>
      <c r="E144" s="516"/>
      <c r="F144" s="725">
        <v>453</v>
      </c>
      <c r="G144" s="721" t="s">
        <v>2840</v>
      </c>
      <c r="H144" s="726" t="s">
        <v>2841</v>
      </c>
      <c r="I144" s="727" t="s">
        <v>2842</v>
      </c>
      <c r="J144" s="516"/>
      <c r="K144" s="725">
        <v>777</v>
      </c>
      <c r="L144" s="721" t="s">
        <v>2843</v>
      </c>
      <c r="M144" s="726" t="s">
        <v>2844</v>
      </c>
      <c r="N144" s="727" t="s">
        <v>2845</v>
      </c>
      <c r="O144" s="516"/>
      <c r="P144" s="725">
        <v>1101</v>
      </c>
      <c r="Q144" s="721" t="s">
        <v>2846</v>
      </c>
      <c r="R144" s="726" t="s">
        <v>2847</v>
      </c>
      <c r="S144" s="727" t="s">
        <v>2848</v>
      </c>
      <c r="T144" s="165"/>
      <c r="U144" s="165"/>
      <c r="V144" s="165"/>
      <c r="W144" s="165"/>
      <c r="X144" s="165"/>
      <c r="Y144" s="165"/>
      <c r="Z144" s="165"/>
      <c r="AA144" s="165"/>
      <c r="AB144" s="165"/>
      <c r="AC144" s="165"/>
      <c r="AD144" s="165"/>
      <c r="AE144" s="165"/>
      <c r="AF144" s="165"/>
      <c r="AG144" s="165"/>
      <c r="AH144" s="165"/>
      <c r="AI144" s="165"/>
    </row>
    <row r="145" spans="1:35">
      <c r="A145" s="725">
        <v>130</v>
      </c>
      <c r="B145" s="721">
        <v>2693</v>
      </c>
      <c r="C145" s="726" t="s">
        <v>2849</v>
      </c>
      <c r="D145" s="727" t="s">
        <v>2850</v>
      </c>
      <c r="E145" s="516"/>
      <c r="F145" s="725">
        <v>454</v>
      </c>
      <c r="G145" s="721" t="s">
        <v>2851</v>
      </c>
      <c r="H145" s="726" t="s">
        <v>2852</v>
      </c>
      <c r="I145" s="727" t="s">
        <v>2853</v>
      </c>
      <c r="J145" s="516"/>
      <c r="K145" s="725">
        <v>778</v>
      </c>
      <c r="L145" s="721" t="s">
        <v>2854</v>
      </c>
      <c r="M145" s="726" t="s">
        <v>2855</v>
      </c>
      <c r="N145" s="727" t="s">
        <v>2856</v>
      </c>
      <c r="O145" s="516"/>
      <c r="P145" s="725">
        <v>1102</v>
      </c>
      <c r="Q145" s="721" t="s">
        <v>2857</v>
      </c>
      <c r="R145" s="726" t="s">
        <v>2858</v>
      </c>
      <c r="S145" s="727" t="s">
        <v>2859</v>
      </c>
      <c r="T145" s="165"/>
      <c r="U145" s="165"/>
      <c r="V145" s="165"/>
      <c r="W145" s="165"/>
      <c r="X145" s="165"/>
      <c r="Y145" s="165"/>
      <c r="Z145" s="165"/>
      <c r="AA145" s="165"/>
      <c r="AB145" s="165"/>
      <c r="AC145" s="165"/>
      <c r="AD145" s="165"/>
      <c r="AE145" s="165"/>
      <c r="AF145" s="165"/>
      <c r="AG145" s="165"/>
      <c r="AH145" s="165"/>
      <c r="AI145" s="165"/>
    </row>
    <row r="146" spans="1:35">
      <c r="A146" s="725">
        <v>131</v>
      </c>
      <c r="B146" s="721">
        <v>2694</v>
      </c>
      <c r="C146" s="726" t="s">
        <v>2860</v>
      </c>
      <c r="E146" s="516"/>
      <c r="F146" s="725">
        <v>455</v>
      </c>
      <c r="G146" s="721" t="s">
        <v>2861</v>
      </c>
      <c r="H146" s="726" t="s">
        <v>2862</v>
      </c>
      <c r="I146" s="727" t="s">
        <v>2863</v>
      </c>
      <c r="J146" s="516"/>
      <c r="K146" s="725">
        <v>779</v>
      </c>
      <c r="L146" s="721" t="s">
        <v>2864</v>
      </c>
      <c r="M146" s="726" t="s">
        <v>2865</v>
      </c>
      <c r="N146" s="727" t="s">
        <v>2866</v>
      </c>
      <c r="O146" s="516"/>
      <c r="P146" s="725">
        <v>1103</v>
      </c>
      <c r="Q146" s="721" t="s">
        <v>2867</v>
      </c>
      <c r="R146" s="726" t="s">
        <v>2868</v>
      </c>
      <c r="S146" s="727" t="s">
        <v>2869</v>
      </c>
      <c r="T146" s="165"/>
      <c r="U146" s="165"/>
      <c r="V146" s="165"/>
      <c r="W146" s="165"/>
      <c r="X146" s="165"/>
      <c r="Y146" s="165"/>
      <c r="Z146" s="165"/>
      <c r="AA146" s="165"/>
      <c r="AB146" s="165"/>
      <c r="AC146" s="165"/>
      <c r="AD146" s="165"/>
      <c r="AE146" s="165"/>
      <c r="AF146" s="165"/>
      <c r="AG146" s="165"/>
      <c r="AH146" s="165"/>
      <c r="AI146" s="165"/>
    </row>
    <row r="147" spans="1:35">
      <c r="A147" s="725">
        <v>132</v>
      </c>
      <c r="B147" s="721">
        <v>2695</v>
      </c>
      <c r="C147" s="726" t="s">
        <v>2870</v>
      </c>
      <c r="E147" s="516"/>
      <c r="F147" s="725">
        <v>456</v>
      </c>
      <c r="G147" s="721" t="s">
        <v>2871</v>
      </c>
      <c r="H147" s="726" t="s">
        <v>2872</v>
      </c>
      <c r="I147" s="727" t="s">
        <v>2873</v>
      </c>
      <c r="J147" s="516"/>
      <c r="K147" s="725">
        <v>780</v>
      </c>
      <c r="L147" s="721" t="s">
        <v>2874</v>
      </c>
      <c r="M147" s="726" t="s">
        <v>2875</v>
      </c>
      <c r="N147" s="727" t="s">
        <v>2876</v>
      </c>
      <c r="O147" s="516"/>
      <c r="P147" s="725">
        <v>1104</v>
      </c>
      <c r="Q147" s="721" t="s">
        <v>2877</v>
      </c>
      <c r="R147" s="726" t="s">
        <v>2878</v>
      </c>
      <c r="S147" s="727" t="s">
        <v>2879</v>
      </c>
      <c r="T147" s="165"/>
      <c r="U147" s="165"/>
      <c r="V147" s="165"/>
      <c r="W147" s="165"/>
      <c r="X147" s="165"/>
      <c r="Y147" s="165"/>
      <c r="Z147" s="165"/>
      <c r="AA147" s="165"/>
      <c r="AB147" s="165"/>
      <c r="AC147" s="165"/>
      <c r="AD147" s="165"/>
      <c r="AE147" s="165"/>
      <c r="AF147" s="165"/>
      <c r="AG147" s="165"/>
      <c r="AH147" s="165"/>
      <c r="AI147" s="165"/>
    </row>
    <row r="148" spans="1:35">
      <c r="A148" s="725">
        <v>133</v>
      </c>
      <c r="B148" s="721">
        <v>2696</v>
      </c>
      <c r="C148" s="726" t="s">
        <v>2880</v>
      </c>
      <c r="E148" s="516"/>
      <c r="F148" s="725">
        <v>457</v>
      </c>
      <c r="G148" s="721" t="s">
        <v>2881</v>
      </c>
      <c r="H148" s="726" t="s">
        <v>2882</v>
      </c>
      <c r="I148" s="727" t="s">
        <v>2883</v>
      </c>
      <c r="J148" s="516"/>
      <c r="K148" s="725">
        <v>781</v>
      </c>
      <c r="L148" s="721" t="s">
        <v>2884</v>
      </c>
      <c r="M148" s="726" t="s">
        <v>2885</v>
      </c>
      <c r="N148" s="727" t="s">
        <v>2886</v>
      </c>
      <c r="O148" s="516"/>
      <c r="P148" s="725">
        <v>1105</v>
      </c>
      <c r="Q148" s="721" t="s">
        <v>2887</v>
      </c>
      <c r="R148" s="726" t="s">
        <v>2888</v>
      </c>
      <c r="S148" s="727" t="s">
        <v>2889</v>
      </c>
      <c r="T148" s="165"/>
      <c r="U148" s="165"/>
      <c r="V148" s="165"/>
      <c r="W148" s="165"/>
      <c r="X148" s="165"/>
      <c r="Y148" s="165"/>
      <c r="Z148" s="165"/>
      <c r="AA148" s="165"/>
      <c r="AB148" s="165"/>
      <c r="AC148" s="165"/>
      <c r="AD148" s="165"/>
      <c r="AE148" s="165"/>
      <c r="AF148" s="165"/>
      <c r="AG148" s="165"/>
      <c r="AH148" s="165"/>
      <c r="AI148" s="165"/>
    </row>
    <row r="149" spans="1:35">
      <c r="A149" s="725">
        <v>134</v>
      </c>
      <c r="B149" s="721">
        <v>2697</v>
      </c>
      <c r="C149" s="726" t="s">
        <v>2890</v>
      </c>
      <c r="E149" s="516"/>
      <c r="F149" s="725">
        <v>458</v>
      </c>
      <c r="G149" s="721" t="s">
        <v>2891</v>
      </c>
      <c r="H149" s="726" t="s">
        <v>2892</v>
      </c>
      <c r="I149" s="727" t="s">
        <v>2893</v>
      </c>
      <c r="J149" s="516"/>
      <c r="K149" s="725">
        <v>782</v>
      </c>
      <c r="L149" s="721" t="s">
        <v>2894</v>
      </c>
      <c r="M149" s="726" t="s">
        <v>2895</v>
      </c>
      <c r="N149" s="727" t="s">
        <v>2896</v>
      </c>
      <c r="O149" s="516"/>
      <c r="P149" s="725">
        <v>1106</v>
      </c>
      <c r="Q149" s="721" t="s">
        <v>2897</v>
      </c>
      <c r="R149" s="726" t="s">
        <v>2898</v>
      </c>
      <c r="S149" s="727" t="s">
        <v>2899</v>
      </c>
      <c r="T149" s="165"/>
      <c r="U149" s="165"/>
      <c r="V149" s="165"/>
      <c r="W149" s="165"/>
      <c r="X149" s="165"/>
      <c r="Y149" s="165"/>
      <c r="Z149" s="165"/>
      <c r="AA149" s="165"/>
      <c r="AB149" s="165"/>
      <c r="AC149" s="165"/>
      <c r="AD149" s="165"/>
      <c r="AE149" s="165"/>
      <c r="AF149" s="165"/>
      <c r="AG149" s="165"/>
      <c r="AH149" s="165"/>
      <c r="AI149" s="165"/>
    </row>
    <row r="150" spans="1:35">
      <c r="A150" s="725">
        <v>135</v>
      </c>
      <c r="B150" s="721">
        <v>2699</v>
      </c>
      <c r="C150" s="726" t="s">
        <v>2900</v>
      </c>
      <c r="D150" s="727" t="s">
        <v>2901</v>
      </c>
      <c r="E150" s="516"/>
      <c r="F150" s="725">
        <v>459</v>
      </c>
      <c r="G150" s="721" t="s">
        <v>2902</v>
      </c>
      <c r="H150" s="726" t="s">
        <v>2903</v>
      </c>
      <c r="I150" s="727" t="s">
        <v>2904</v>
      </c>
      <c r="J150" s="516"/>
      <c r="K150" s="725">
        <v>783</v>
      </c>
      <c r="L150" s="721" t="s">
        <v>2905</v>
      </c>
      <c r="M150" s="726" t="s">
        <v>2906</v>
      </c>
      <c r="N150" s="727" t="s">
        <v>2907</v>
      </c>
      <c r="O150" s="516"/>
      <c r="P150" s="725">
        <v>1107</v>
      </c>
      <c r="Q150" s="721" t="s">
        <v>2908</v>
      </c>
      <c r="R150" s="726" t="s">
        <v>2909</v>
      </c>
      <c r="S150" s="727" t="s">
        <v>2910</v>
      </c>
      <c r="T150" s="165"/>
      <c r="U150" s="165"/>
      <c r="V150" s="165"/>
      <c r="W150" s="165"/>
      <c r="X150" s="165"/>
      <c r="Y150" s="165"/>
      <c r="Z150" s="165"/>
      <c r="AA150" s="165"/>
      <c r="AB150" s="165"/>
      <c r="AC150" s="165"/>
      <c r="AD150" s="165"/>
      <c r="AE150" s="165"/>
      <c r="AF150" s="165"/>
      <c r="AG150" s="165"/>
      <c r="AH150" s="165"/>
      <c r="AI150" s="165"/>
    </row>
    <row r="151" spans="1:35">
      <c r="A151" s="725">
        <v>136</v>
      </c>
      <c r="B151" s="721" t="s">
        <v>2911</v>
      </c>
      <c r="C151" s="726" t="s">
        <v>2912</v>
      </c>
      <c r="D151" s="727" t="s">
        <v>2913</v>
      </c>
      <c r="E151" s="516"/>
      <c r="F151" s="725">
        <v>460</v>
      </c>
      <c r="G151" s="721" t="s">
        <v>2914</v>
      </c>
      <c r="H151" s="726" t="s">
        <v>2915</v>
      </c>
      <c r="I151" s="727" t="s">
        <v>2916</v>
      </c>
      <c r="J151" s="516"/>
      <c r="K151" s="725">
        <v>784</v>
      </c>
      <c r="L151" s="721" t="s">
        <v>2917</v>
      </c>
      <c r="M151" s="726" t="s">
        <v>2918</v>
      </c>
      <c r="N151" s="727" t="s">
        <v>2919</v>
      </c>
      <c r="O151" s="516"/>
      <c r="P151" s="725">
        <v>1108</v>
      </c>
      <c r="Q151" s="721" t="s">
        <v>2920</v>
      </c>
      <c r="R151" s="726" t="s">
        <v>2921</v>
      </c>
      <c r="S151" s="727" t="s">
        <v>2922</v>
      </c>
      <c r="T151" s="165"/>
      <c r="U151" s="165"/>
      <c r="V151" s="165"/>
      <c r="W151" s="165"/>
      <c r="X151" s="165"/>
      <c r="Y151" s="165"/>
      <c r="Z151" s="165"/>
      <c r="AA151" s="165"/>
      <c r="AB151" s="165"/>
      <c r="AC151" s="165"/>
      <c r="AD151" s="165"/>
      <c r="AE151" s="165"/>
      <c r="AF151" s="165"/>
      <c r="AG151" s="165"/>
      <c r="AH151" s="165"/>
      <c r="AI151" s="165"/>
    </row>
    <row r="152" spans="1:35">
      <c r="A152" s="725">
        <v>137</v>
      </c>
      <c r="B152" s="721" t="s">
        <v>2923</v>
      </c>
      <c r="C152" s="726" t="s">
        <v>2924</v>
      </c>
      <c r="D152" s="727" t="s">
        <v>2925</v>
      </c>
      <c r="E152" s="516"/>
      <c r="F152" s="725">
        <v>461</v>
      </c>
      <c r="G152" s="721" t="s">
        <v>2926</v>
      </c>
      <c r="H152" s="726" t="s">
        <v>2927</v>
      </c>
      <c r="I152" s="727" t="s">
        <v>2928</v>
      </c>
      <c r="J152" s="516"/>
      <c r="K152" s="725">
        <v>785</v>
      </c>
      <c r="L152" s="721" t="s">
        <v>2929</v>
      </c>
      <c r="M152" s="726" t="s">
        <v>2930</v>
      </c>
      <c r="N152" s="727" t="s">
        <v>2931</v>
      </c>
      <c r="O152" s="516"/>
      <c r="P152" s="725">
        <v>1109</v>
      </c>
      <c r="Q152" s="721" t="s">
        <v>2932</v>
      </c>
      <c r="R152" s="726" t="s">
        <v>2933</v>
      </c>
      <c r="S152" s="727" t="s">
        <v>2934</v>
      </c>
      <c r="T152" s="165"/>
      <c r="U152" s="165"/>
      <c r="V152" s="165"/>
      <c r="W152" s="165"/>
      <c r="X152" s="165"/>
      <c r="Y152" s="165"/>
      <c r="Z152" s="165"/>
      <c r="AA152" s="165"/>
      <c r="AB152" s="165"/>
      <c r="AC152" s="165"/>
      <c r="AD152" s="165"/>
      <c r="AE152" s="165"/>
      <c r="AF152" s="165"/>
      <c r="AG152" s="165"/>
      <c r="AH152" s="165"/>
      <c r="AI152" s="165"/>
    </row>
    <row r="153" spans="1:35">
      <c r="A153" s="725">
        <v>138</v>
      </c>
      <c r="B153" s="721" t="s">
        <v>2935</v>
      </c>
      <c r="C153" s="726" t="s">
        <v>2936</v>
      </c>
      <c r="D153" s="727" t="s">
        <v>2937</v>
      </c>
      <c r="E153" s="516"/>
      <c r="F153" s="725">
        <v>462</v>
      </c>
      <c r="G153" s="721" t="s">
        <v>2938</v>
      </c>
      <c r="H153" s="726" t="s">
        <v>2939</v>
      </c>
      <c r="I153" s="727" t="s">
        <v>2940</v>
      </c>
      <c r="J153" s="516"/>
      <c r="K153" s="725">
        <v>786</v>
      </c>
      <c r="L153" s="721" t="s">
        <v>2941</v>
      </c>
      <c r="M153" s="726" t="s">
        <v>2942</v>
      </c>
      <c r="N153" s="727" t="s">
        <v>2943</v>
      </c>
      <c r="O153" s="516"/>
      <c r="P153" s="725">
        <v>1110</v>
      </c>
      <c r="Q153" s="721" t="s">
        <v>2944</v>
      </c>
      <c r="R153" s="726" t="s">
        <v>2945</v>
      </c>
      <c r="S153" s="727" t="s">
        <v>2946</v>
      </c>
      <c r="T153" s="165"/>
      <c r="U153" s="165"/>
      <c r="V153" s="165"/>
      <c r="W153" s="165"/>
      <c r="X153" s="165"/>
      <c r="Y153" s="165"/>
      <c r="Z153" s="165"/>
      <c r="AA153" s="165"/>
      <c r="AB153" s="165"/>
      <c r="AC153" s="165"/>
      <c r="AD153" s="165"/>
      <c r="AE153" s="165"/>
      <c r="AF153" s="165"/>
      <c r="AG153" s="165"/>
      <c r="AH153" s="165"/>
      <c r="AI153" s="165"/>
    </row>
    <row r="154" spans="1:35">
      <c r="A154" s="725">
        <v>139</v>
      </c>
      <c r="B154" s="721" t="s">
        <v>2947</v>
      </c>
      <c r="C154" s="726" t="s">
        <v>2948</v>
      </c>
      <c r="D154" s="727" t="s">
        <v>2949</v>
      </c>
      <c r="E154" s="516"/>
      <c r="F154" s="725">
        <v>463</v>
      </c>
      <c r="G154" s="721" t="s">
        <v>2950</v>
      </c>
      <c r="H154" s="726" t="s">
        <v>2951</v>
      </c>
      <c r="I154" s="727" t="s">
        <v>2952</v>
      </c>
      <c r="J154" s="516"/>
      <c r="K154" s="725">
        <v>787</v>
      </c>
      <c r="L154" s="721" t="s">
        <v>2953</v>
      </c>
      <c r="M154" s="726" t="s">
        <v>2954</v>
      </c>
      <c r="N154" s="727" t="s">
        <v>2955</v>
      </c>
      <c r="O154" s="516"/>
      <c r="P154" s="725">
        <v>1111</v>
      </c>
      <c r="Q154" s="721" t="s">
        <v>2956</v>
      </c>
      <c r="R154" s="726" t="s">
        <v>2957</v>
      </c>
      <c r="S154" s="727" t="s">
        <v>2958</v>
      </c>
      <c r="T154" s="165"/>
      <c r="U154" s="165"/>
      <c r="V154" s="165"/>
      <c r="W154" s="165"/>
      <c r="X154" s="165"/>
      <c r="Y154" s="165"/>
      <c r="Z154" s="165"/>
      <c r="AA154" s="165"/>
      <c r="AB154" s="165"/>
      <c r="AC154" s="165"/>
      <c r="AD154" s="165"/>
      <c r="AE154" s="165"/>
      <c r="AF154" s="165"/>
      <c r="AG154" s="165"/>
      <c r="AH154" s="165"/>
      <c r="AI154" s="165"/>
    </row>
    <row r="155" spans="1:35">
      <c r="A155" s="725">
        <v>140</v>
      </c>
      <c r="B155" s="721" t="s">
        <v>2959</v>
      </c>
      <c r="C155" s="726" t="s">
        <v>2960</v>
      </c>
      <c r="D155" s="727" t="s">
        <v>2961</v>
      </c>
      <c r="E155" s="516"/>
      <c r="F155" s="725">
        <v>464</v>
      </c>
      <c r="G155" s="721" t="s">
        <v>2962</v>
      </c>
      <c r="H155" s="726" t="s">
        <v>2963</v>
      </c>
      <c r="I155" s="727" t="s">
        <v>2964</v>
      </c>
      <c r="J155" s="516"/>
      <c r="K155" s="725">
        <v>788</v>
      </c>
      <c r="L155" s="721" t="s">
        <v>2965</v>
      </c>
      <c r="M155" s="726" t="s">
        <v>2966</v>
      </c>
      <c r="N155" s="727" t="s">
        <v>2967</v>
      </c>
      <c r="O155" s="516"/>
      <c r="P155" s="725">
        <v>1112</v>
      </c>
      <c r="Q155" s="721" t="s">
        <v>2968</v>
      </c>
      <c r="R155" s="726" t="s">
        <v>2969</v>
      </c>
      <c r="S155" s="727" t="s">
        <v>2970</v>
      </c>
      <c r="T155" s="165"/>
      <c r="U155" s="165"/>
      <c r="V155" s="165"/>
      <c r="W155" s="165"/>
      <c r="X155" s="165"/>
      <c r="Y155" s="165"/>
      <c r="Z155" s="165"/>
      <c r="AA155" s="165"/>
      <c r="AB155" s="165"/>
      <c r="AC155" s="165"/>
      <c r="AD155" s="165"/>
      <c r="AE155" s="165"/>
      <c r="AF155" s="165"/>
      <c r="AG155" s="165"/>
      <c r="AH155" s="165"/>
      <c r="AI155" s="165"/>
    </row>
    <row r="156" spans="1:35">
      <c r="A156" s="725">
        <v>141</v>
      </c>
      <c r="B156" s="721" t="s">
        <v>2971</v>
      </c>
      <c r="C156" s="726" t="s">
        <v>2972</v>
      </c>
      <c r="D156" s="727" t="s">
        <v>2973</v>
      </c>
      <c r="E156" s="516"/>
      <c r="F156" s="725">
        <v>465</v>
      </c>
      <c r="G156" s="721" t="s">
        <v>2974</v>
      </c>
      <c r="H156" s="726" t="s">
        <v>2975</v>
      </c>
      <c r="I156" s="727" t="s">
        <v>2976</v>
      </c>
      <c r="J156" s="516"/>
      <c r="K156" s="725">
        <v>789</v>
      </c>
      <c r="L156" s="721" t="s">
        <v>2977</v>
      </c>
      <c r="M156" s="726" t="s">
        <v>2978</v>
      </c>
      <c r="N156" s="727" t="s">
        <v>2979</v>
      </c>
      <c r="O156" s="516"/>
      <c r="P156" s="725">
        <v>1113</v>
      </c>
      <c r="Q156" s="721" t="s">
        <v>2980</v>
      </c>
      <c r="R156" s="726" t="s">
        <v>2981</v>
      </c>
      <c r="S156" s="727" t="s">
        <v>2982</v>
      </c>
      <c r="T156" s="165"/>
      <c r="U156" s="165"/>
      <c r="V156" s="165"/>
      <c r="W156" s="165"/>
      <c r="X156" s="165"/>
      <c r="Y156" s="165"/>
      <c r="Z156" s="165"/>
      <c r="AA156" s="165"/>
      <c r="AB156" s="165"/>
      <c r="AC156" s="165"/>
      <c r="AD156" s="165"/>
      <c r="AE156" s="165"/>
      <c r="AF156" s="165"/>
      <c r="AG156" s="165"/>
      <c r="AH156" s="165"/>
      <c r="AI156" s="165"/>
    </row>
    <row r="157" spans="1:35">
      <c r="A157" s="725">
        <v>142</v>
      </c>
      <c r="B157" s="721" t="s">
        <v>2983</v>
      </c>
      <c r="C157" s="726" t="s">
        <v>2984</v>
      </c>
      <c r="D157" s="727" t="s">
        <v>2985</v>
      </c>
      <c r="E157" s="516"/>
      <c r="F157" s="725">
        <v>466</v>
      </c>
      <c r="G157" s="721" t="s">
        <v>2986</v>
      </c>
      <c r="H157" s="726" t="s">
        <v>2987</v>
      </c>
      <c r="I157" s="727" t="s">
        <v>2988</v>
      </c>
      <c r="J157" s="516"/>
      <c r="K157" s="725">
        <v>790</v>
      </c>
      <c r="L157" s="721" t="s">
        <v>2989</v>
      </c>
      <c r="M157" s="726" t="s">
        <v>2990</v>
      </c>
      <c r="N157" s="727" t="s">
        <v>2991</v>
      </c>
      <c r="O157" s="516"/>
      <c r="P157" s="725">
        <v>1114</v>
      </c>
      <c r="Q157" s="721" t="s">
        <v>2992</v>
      </c>
      <c r="R157" s="726" t="s">
        <v>2993</v>
      </c>
      <c r="S157" s="727" t="s">
        <v>2994</v>
      </c>
      <c r="T157" s="165"/>
      <c r="U157" s="165"/>
      <c r="V157" s="165"/>
      <c r="W157" s="165"/>
      <c r="X157" s="165"/>
      <c r="Y157" s="165"/>
      <c r="Z157" s="165"/>
      <c r="AA157" s="165"/>
      <c r="AB157" s="165"/>
      <c r="AC157" s="165"/>
      <c r="AD157" s="165"/>
      <c r="AE157" s="165"/>
      <c r="AF157" s="165"/>
      <c r="AG157" s="165"/>
      <c r="AH157" s="165"/>
      <c r="AI157" s="165"/>
    </row>
    <row r="158" spans="1:35">
      <c r="A158" s="725">
        <v>143</v>
      </c>
      <c r="B158" s="721" t="s">
        <v>2995</v>
      </c>
      <c r="C158" s="726" t="s">
        <v>2996</v>
      </c>
      <c r="D158" s="727" t="s">
        <v>2997</v>
      </c>
      <c r="E158" s="516"/>
      <c r="F158" s="725">
        <v>467</v>
      </c>
      <c r="G158" s="721" t="s">
        <v>2998</v>
      </c>
      <c r="H158" s="726" t="s">
        <v>2999</v>
      </c>
      <c r="I158" s="727" t="s">
        <v>3000</v>
      </c>
      <c r="J158" s="516"/>
      <c r="K158" s="725">
        <v>791</v>
      </c>
      <c r="L158" s="721" t="s">
        <v>3001</v>
      </c>
      <c r="M158" s="726" t="s">
        <v>3002</v>
      </c>
      <c r="N158" s="727" t="s">
        <v>3003</v>
      </c>
      <c r="O158" s="516"/>
      <c r="P158" s="725">
        <v>1115</v>
      </c>
      <c r="Q158" s="721" t="s">
        <v>3004</v>
      </c>
      <c r="R158" s="726" t="s">
        <v>3005</v>
      </c>
      <c r="S158" s="727" t="s">
        <v>3006</v>
      </c>
      <c r="T158" s="165"/>
      <c r="U158" s="165"/>
      <c r="V158" s="165"/>
      <c r="W158" s="165"/>
      <c r="X158" s="165"/>
      <c r="Y158" s="165"/>
      <c r="Z158" s="165"/>
      <c r="AA158" s="165"/>
      <c r="AB158" s="165"/>
      <c r="AC158" s="165"/>
      <c r="AD158" s="165"/>
      <c r="AE158" s="165"/>
      <c r="AF158" s="165"/>
      <c r="AG158" s="165"/>
      <c r="AH158" s="165"/>
      <c r="AI158" s="165"/>
    </row>
    <row r="159" spans="1:35">
      <c r="A159" s="725">
        <v>144</v>
      </c>
      <c r="B159" s="721" t="s">
        <v>3007</v>
      </c>
      <c r="C159" s="726" t="s">
        <v>3008</v>
      </c>
      <c r="D159" s="727" t="s">
        <v>3009</v>
      </c>
      <c r="E159" s="516"/>
      <c r="F159" s="725">
        <v>468</v>
      </c>
      <c r="G159" s="721" t="s">
        <v>3010</v>
      </c>
      <c r="H159" s="726" t="s">
        <v>3011</v>
      </c>
      <c r="I159" s="727" t="s">
        <v>3012</v>
      </c>
      <c r="J159" s="516"/>
      <c r="K159" s="725">
        <v>792</v>
      </c>
      <c r="L159" s="721" t="s">
        <v>3013</v>
      </c>
      <c r="M159" s="726" t="s">
        <v>3014</v>
      </c>
      <c r="N159" s="727" t="s">
        <v>3015</v>
      </c>
      <c r="O159" s="516"/>
      <c r="P159" s="725">
        <v>1116</v>
      </c>
      <c r="Q159" s="721" t="s">
        <v>3016</v>
      </c>
      <c r="R159" s="726" t="s">
        <v>3017</v>
      </c>
      <c r="S159" s="727" t="s">
        <v>3018</v>
      </c>
      <c r="T159" s="165"/>
      <c r="U159" s="165"/>
      <c r="V159" s="165"/>
      <c r="W159" s="165"/>
      <c r="X159" s="165"/>
      <c r="Y159" s="165"/>
      <c r="Z159" s="165"/>
      <c r="AA159" s="165"/>
      <c r="AB159" s="165"/>
      <c r="AC159" s="165"/>
      <c r="AD159" s="165"/>
      <c r="AE159" s="165"/>
      <c r="AF159" s="165"/>
      <c r="AG159" s="165"/>
      <c r="AH159" s="165"/>
      <c r="AI159" s="165"/>
    </row>
    <row r="160" spans="1:35">
      <c r="A160" s="725">
        <v>145</v>
      </c>
      <c r="B160" s="721" t="s">
        <v>3019</v>
      </c>
      <c r="C160" s="726" t="s">
        <v>3020</v>
      </c>
      <c r="D160" s="727" t="s">
        <v>3021</v>
      </c>
      <c r="E160" s="516"/>
      <c r="F160" s="725">
        <v>469</v>
      </c>
      <c r="G160" s="721" t="s">
        <v>3022</v>
      </c>
      <c r="H160" s="726" t="s">
        <v>3023</v>
      </c>
      <c r="I160" s="727" t="s">
        <v>3024</v>
      </c>
      <c r="J160" s="516"/>
      <c r="K160" s="725">
        <v>793</v>
      </c>
      <c r="L160" s="721" t="s">
        <v>3025</v>
      </c>
      <c r="M160" s="726" t="s">
        <v>3026</v>
      </c>
      <c r="N160" s="727" t="s">
        <v>3027</v>
      </c>
      <c r="O160" s="516"/>
      <c r="P160" s="725">
        <v>1117</v>
      </c>
      <c r="Q160" s="721" t="s">
        <v>3028</v>
      </c>
      <c r="R160" s="726" t="s">
        <v>3029</v>
      </c>
      <c r="S160" s="727" t="s">
        <v>3030</v>
      </c>
      <c r="T160" s="165"/>
      <c r="U160" s="165"/>
      <c r="V160" s="165"/>
      <c r="W160" s="165"/>
      <c r="X160" s="165"/>
      <c r="Y160" s="165"/>
      <c r="Z160" s="165"/>
      <c r="AA160" s="165"/>
      <c r="AB160" s="165"/>
      <c r="AC160" s="165"/>
      <c r="AD160" s="165"/>
      <c r="AE160" s="165"/>
      <c r="AF160" s="165"/>
      <c r="AG160" s="165"/>
      <c r="AH160" s="165"/>
      <c r="AI160" s="165"/>
    </row>
    <row r="161" spans="1:35">
      <c r="A161" s="725">
        <v>146</v>
      </c>
      <c r="B161" s="721" t="s">
        <v>3031</v>
      </c>
      <c r="C161" s="726" t="s">
        <v>3032</v>
      </c>
      <c r="D161" s="727" t="s">
        <v>3033</v>
      </c>
      <c r="E161" s="516"/>
      <c r="F161" s="725">
        <v>470</v>
      </c>
      <c r="G161" s="721" t="s">
        <v>3034</v>
      </c>
      <c r="H161" s="726" t="s">
        <v>3035</v>
      </c>
      <c r="I161" s="727" t="s">
        <v>3036</v>
      </c>
      <c r="J161" s="516"/>
      <c r="K161" s="725">
        <v>794</v>
      </c>
      <c r="L161" s="721" t="s">
        <v>3037</v>
      </c>
      <c r="M161" s="726" t="s">
        <v>3038</v>
      </c>
      <c r="N161" s="727" t="s">
        <v>3039</v>
      </c>
      <c r="O161" s="516"/>
      <c r="P161" s="725">
        <v>1118</v>
      </c>
      <c r="Q161" s="721" t="s">
        <v>3040</v>
      </c>
      <c r="R161" s="726" t="s">
        <v>3041</v>
      </c>
      <c r="S161" s="727" t="s">
        <v>3042</v>
      </c>
      <c r="T161" s="165"/>
      <c r="U161" s="165"/>
      <c r="V161" s="165"/>
      <c r="W161" s="165"/>
      <c r="X161" s="165"/>
      <c r="Y161" s="165"/>
      <c r="Z161" s="165"/>
      <c r="AA161" s="165"/>
      <c r="AB161" s="165"/>
      <c r="AC161" s="165"/>
      <c r="AD161" s="165"/>
      <c r="AE161" s="165"/>
      <c r="AF161" s="165"/>
      <c r="AG161" s="165"/>
      <c r="AH161" s="165"/>
      <c r="AI161" s="165"/>
    </row>
    <row r="162" spans="1:35">
      <c r="A162" s="725">
        <v>147</v>
      </c>
      <c r="B162" s="721" t="s">
        <v>3043</v>
      </c>
      <c r="C162" s="726" t="s">
        <v>3044</v>
      </c>
      <c r="D162" s="727" t="s">
        <v>3045</v>
      </c>
      <c r="E162" s="516"/>
      <c r="F162" s="725">
        <v>471</v>
      </c>
      <c r="G162" s="721" t="s">
        <v>3046</v>
      </c>
      <c r="H162" s="726" t="s">
        <v>3047</v>
      </c>
      <c r="I162" s="727" t="s">
        <v>3048</v>
      </c>
      <c r="J162" s="516"/>
      <c r="K162" s="725">
        <v>795</v>
      </c>
      <c r="L162" s="721" t="s">
        <v>3049</v>
      </c>
      <c r="M162" s="726" t="s">
        <v>3050</v>
      </c>
      <c r="N162" s="727" t="s">
        <v>3051</v>
      </c>
      <c r="O162" s="516"/>
      <c r="P162" s="725">
        <v>1119</v>
      </c>
      <c r="Q162" s="721" t="s">
        <v>3052</v>
      </c>
      <c r="R162" s="726" t="s">
        <v>3053</v>
      </c>
      <c r="S162" s="727" t="s">
        <v>3054</v>
      </c>
      <c r="T162" s="165"/>
      <c r="U162" s="165"/>
      <c r="V162" s="165"/>
      <c r="W162" s="165"/>
      <c r="X162" s="165"/>
      <c r="Y162" s="165"/>
      <c r="Z162" s="165"/>
      <c r="AA162" s="165"/>
      <c r="AB162" s="165"/>
      <c r="AC162" s="165"/>
      <c r="AD162" s="165"/>
      <c r="AE162" s="165"/>
      <c r="AF162" s="165"/>
      <c r="AG162" s="165"/>
      <c r="AH162" s="165"/>
      <c r="AI162" s="165"/>
    </row>
    <row r="163" spans="1:35">
      <c r="A163" s="725">
        <v>148</v>
      </c>
      <c r="B163" s="721" t="s">
        <v>3055</v>
      </c>
      <c r="C163" s="726" t="s">
        <v>3056</v>
      </c>
      <c r="D163" s="727" t="s">
        <v>3057</v>
      </c>
      <c r="E163" s="516"/>
      <c r="F163" s="725">
        <v>472</v>
      </c>
      <c r="G163" s="721" t="s">
        <v>3058</v>
      </c>
      <c r="H163" s="726" t="s">
        <v>3059</v>
      </c>
      <c r="I163" s="727" t="s">
        <v>3060</v>
      </c>
      <c r="J163" s="516"/>
      <c r="K163" s="725">
        <v>796</v>
      </c>
      <c r="L163" s="721" t="s">
        <v>3061</v>
      </c>
      <c r="M163" s="726" t="s">
        <v>3062</v>
      </c>
      <c r="N163" s="727" t="s">
        <v>3063</v>
      </c>
      <c r="O163" s="516"/>
      <c r="P163" s="725">
        <v>1120</v>
      </c>
      <c r="Q163" s="721" t="s">
        <v>3064</v>
      </c>
      <c r="R163" s="726" t="s">
        <v>3065</v>
      </c>
      <c r="S163" s="727" t="s">
        <v>3066</v>
      </c>
      <c r="T163" s="165"/>
      <c r="U163" s="165"/>
      <c r="V163" s="165"/>
      <c r="W163" s="165"/>
      <c r="X163" s="165"/>
      <c r="Y163" s="165"/>
      <c r="Z163" s="165"/>
      <c r="AA163" s="165"/>
      <c r="AB163" s="165"/>
      <c r="AC163" s="165"/>
      <c r="AD163" s="165"/>
      <c r="AE163" s="165"/>
      <c r="AF163" s="165"/>
      <c r="AG163" s="165"/>
      <c r="AH163" s="165"/>
      <c r="AI163" s="165"/>
    </row>
    <row r="164" spans="1:35">
      <c r="A164" s="725">
        <v>149</v>
      </c>
      <c r="B164" s="721" t="s">
        <v>3067</v>
      </c>
      <c r="C164" s="726" t="s">
        <v>3068</v>
      </c>
      <c r="D164" s="727" t="s">
        <v>3069</v>
      </c>
      <c r="E164" s="516"/>
      <c r="F164" s="725">
        <v>473</v>
      </c>
      <c r="G164" s="721" t="s">
        <v>3070</v>
      </c>
      <c r="H164" s="726" t="s">
        <v>3071</v>
      </c>
      <c r="I164" s="727" t="s">
        <v>3072</v>
      </c>
      <c r="J164" s="516"/>
      <c r="K164" s="725">
        <v>797</v>
      </c>
      <c r="L164" s="721" t="s">
        <v>3073</v>
      </c>
      <c r="M164" s="726" t="s">
        <v>3074</v>
      </c>
      <c r="N164" s="727" t="s">
        <v>3075</v>
      </c>
      <c r="O164" s="516"/>
      <c r="P164" s="725">
        <v>1121</v>
      </c>
      <c r="Q164" s="721" t="s">
        <v>3076</v>
      </c>
      <c r="R164" s="726" t="s">
        <v>3077</v>
      </c>
      <c r="S164" s="727" t="s">
        <v>3078</v>
      </c>
      <c r="T164" s="165"/>
      <c r="U164" s="165"/>
      <c r="V164" s="165"/>
      <c r="W164" s="165"/>
      <c r="X164" s="165"/>
      <c r="Y164" s="165"/>
      <c r="Z164" s="165"/>
      <c r="AA164" s="165"/>
      <c r="AB164" s="165"/>
      <c r="AC164" s="165"/>
      <c r="AD164" s="165"/>
      <c r="AE164" s="165"/>
      <c r="AF164" s="165"/>
      <c r="AG164" s="165"/>
      <c r="AH164" s="165"/>
      <c r="AI164" s="165"/>
    </row>
    <row r="165" spans="1:35">
      <c r="A165" s="725">
        <v>150</v>
      </c>
      <c r="B165" s="721" t="s">
        <v>3079</v>
      </c>
      <c r="C165" s="726" t="s">
        <v>3080</v>
      </c>
      <c r="D165" s="727" t="s">
        <v>3081</v>
      </c>
      <c r="E165" s="516"/>
      <c r="F165" s="725">
        <v>474</v>
      </c>
      <c r="G165" s="721" t="s">
        <v>3082</v>
      </c>
      <c r="H165" s="726" t="s">
        <v>3083</v>
      </c>
      <c r="I165" s="727" t="s">
        <v>3084</v>
      </c>
      <c r="J165" s="516"/>
      <c r="K165" s="725">
        <v>798</v>
      </c>
      <c r="L165" s="721" t="s">
        <v>3085</v>
      </c>
      <c r="M165" s="726" t="s">
        <v>3086</v>
      </c>
      <c r="N165" s="727" t="s">
        <v>3087</v>
      </c>
      <c r="O165" s="516"/>
      <c r="P165" s="725">
        <v>1122</v>
      </c>
      <c r="Q165" s="721" t="s">
        <v>3088</v>
      </c>
      <c r="R165" s="726" t="s">
        <v>3089</v>
      </c>
      <c r="S165" s="727" t="s">
        <v>3090</v>
      </c>
      <c r="T165" s="165"/>
      <c r="U165" s="165"/>
      <c r="V165" s="165"/>
      <c r="W165" s="165"/>
      <c r="X165" s="165"/>
      <c r="Y165" s="165"/>
      <c r="Z165" s="165"/>
      <c r="AA165" s="165"/>
      <c r="AB165" s="165"/>
      <c r="AC165" s="165"/>
      <c r="AD165" s="165"/>
      <c r="AE165" s="165"/>
      <c r="AF165" s="165"/>
      <c r="AG165" s="165"/>
      <c r="AH165" s="165"/>
      <c r="AI165" s="165"/>
    </row>
    <row r="166" spans="1:35">
      <c r="A166" s="725">
        <v>151</v>
      </c>
      <c r="B166" s="721" t="s">
        <v>3091</v>
      </c>
      <c r="C166" s="726" t="s">
        <v>3092</v>
      </c>
      <c r="D166" s="727" t="s">
        <v>3093</v>
      </c>
      <c r="E166" s="516"/>
      <c r="F166" s="725">
        <v>475</v>
      </c>
      <c r="G166" s="721" t="s">
        <v>3094</v>
      </c>
      <c r="H166" s="726" t="s">
        <v>3095</v>
      </c>
      <c r="I166" s="727" t="s">
        <v>3096</v>
      </c>
      <c r="J166" s="516"/>
      <c r="K166" s="725">
        <v>799</v>
      </c>
      <c r="L166" s="721" t="s">
        <v>3097</v>
      </c>
      <c r="M166" s="726" t="s">
        <v>3098</v>
      </c>
      <c r="N166" s="727" t="s">
        <v>3099</v>
      </c>
      <c r="O166" s="516"/>
      <c r="P166" s="725">
        <v>1123</v>
      </c>
      <c r="Q166" s="721" t="s">
        <v>3100</v>
      </c>
      <c r="R166" s="726" t="s">
        <v>3101</v>
      </c>
      <c r="S166" s="727" t="s">
        <v>3102</v>
      </c>
      <c r="T166" s="165"/>
      <c r="U166" s="165"/>
      <c r="V166" s="165"/>
      <c r="W166" s="165"/>
      <c r="X166" s="165"/>
      <c r="Y166" s="165"/>
      <c r="Z166" s="165"/>
      <c r="AA166" s="165"/>
      <c r="AB166" s="165"/>
      <c r="AC166" s="165"/>
      <c r="AD166" s="165"/>
      <c r="AE166" s="165"/>
      <c r="AF166" s="165"/>
      <c r="AG166" s="165"/>
      <c r="AH166" s="165"/>
      <c r="AI166" s="165"/>
    </row>
    <row r="167" spans="1:35">
      <c r="A167" s="725">
        <v>152</v>
      </c>
      <c r="B167" s="721" t="s">
        <v>3103</v>
      </c>
      <c r="C167" s="726" t="s">
        <v>3104</v>
      </c>
      <c r="D167" s="727" t="s">
        <v>3105</v>
      </c>
      <c r="E167" s="516"/>
      <c r="F167" s="725">
        <v>476</v>
      </c>
      <c r="G167" s="721" t="s">
        <v>3106</v>
      </c>
      <c r="H167" s="726" t="s">
        <v>3107</v>
      </c>
      <c r="I167" s="727" t="s">
        <v>3108</v>
      </c>
      <c r="J167" s="516"/>
      <c r="K167" s="725">
        <v>800</v>
      </c>
      <c r="L167" s="721" t="s">
        <v>3109</v>
      </c>
      <c r="M167" s="726" t="s">
        <v>3110</v>
      </c>
      <c r="N167" s="727" t="s">
        <v>3111</v>
      </c>
      <c r="O167" s="516"/>
      <c r="P167" s="725">
        <v>1124</v>
      </c>
      <c r="Q167" s="721" t="s">
        <v>3112</v>
      </c>
      <c r="R167" s="726" t="s">
        <v>3113</v>
      </c>
      <c r="S167" s="727" t="s">
        <v>3114</v>
      </c>
      <c r="T167" s="165"/>
      <c r="U167" s="165"/>
      <c r="V167" s="165"/>
      <c r="W167" s="165"/>
      <c r="X167" s="165"/>
      <c r="Y167" s="165"/>
      <c r="Z167" s="165"/>
      <c r="AA167" s="165"/>
      <c r="AB167" s="165"/>
      <c r="AC167" s="165"/>
      <c r="AD167" s="165"/>
      <c r="AE167" s="165"/>
      <c r="AF167" s="165"/>
      <c r="AG167" s="165"/>
      <c r="AH167" s="165"/>
      <c r="AI167" s="165"/>
    </row>
    <row r="168" spans="1:35">
      <c r="A168" s="725">
        <v>153</v>
      </c>
      <c r="B168" s="721" t="s">
        <v>3115</v>
      </c>
      <c r="C168" s="726" t="s">
        <v>3116</v>
      </c>
      <c r="D168" s="727" t="s">
        <v>3117</v>
      </c>
      <c r="E168" s="516"/>
      <c r="F168" s="725">
        <v>477</v>
      </c>
      <c r="G168" s="721" t="s">
        <v>3118</v>
      </c>
      <c r="H168" s="726" t="s">
        <v>3119</v>
      </c>
      <c r="I168" s="727" t="s">
        <v>3120</v>
      </c>
      <c r="J168" s="516"/>
      <c r="K168" s="725">
        <v>801</v>
      </c>
      <c r="L168" s="721" t="s">
        <v>3121</v>
      </c>
      <c r="M168" s="726" t="s">
        <v>3122</v>
      </c>
      <c r="N168" s="727" t="s">
        <v>3111</v>
      </c>
      <c r="O168" s="516"/>
      <c r="P168" s="725">
        <v>1125</v>
      </c>
      <c r="Q168" s="721" t="s">
        <v>3123</v>
      </c>
      <c r="R168" s="726" t="s">
        <v>3124</v>
      </c>
      <c r="S168" s="727" t="s">
        <v>3125</v>
      </c>
      <c r="T168" s="165"/>
      <c r="U168" s="165"/>
      <c r="V168" s="165"/>
      <c r="W168" s="165"/>
      <c r="X168" s="165"/>
      <c r="Y168" s="165"/>
      <c r="Z168" s="165"/>
      <c r="AA168" s="165"/>
      <c r="AB168" s="165"/>
      <c r="AC168" s="165"/>
      <c r="AD168" s="165"/>
      <c r="AE168" s="165"/>
      <c r="AF168" s="165"/>
      <c r="AG168" s="165"/>
      <c r="AH168" s="165"/>
      <c r="AI168" s="165"/>
    </row>
    <row r="169" spans="1:35">
      <c r="A169" s="725">
        <v>154</v>
      </c>
      <c r="B169" s="721" t="s">
        <v>3126</v>
      </c>
      <c r="C169" s="726" t="s">
        <v>3127</v>
      </c>
      <c r="D169" s="727" t="s">
        <v>3128</v>
      </c>
      <c r="E169" s="516"/>
      <c r="F169" s="725">
        <v>478</v>
      </c>
      <c r="G169" s="721" t="s">
        <v>3129</v>
      </c>
      <c r="H169" s="726" t="s">
        <v>3130</v>
      </c>
      <c r="I169" s="727" t="s">
        <v>3131</v>
      </c>
      <c r="J169" s="516"/>
      <c r="K169" s="725">
        <v>802</v>
      </c>
      <c r="L169" s="721" t="s">
        <v>3132</v>
      </c>
      <c r="M169" s="726" t="s">
        <v>3133</v>
      </c>
      <c r="N169" s="727" t="s">
        <v>3134</v>
      </c>
      <c r="O169" s="516"/>
      <c r="P169" s="725">
        <v>1126</v>
      </c>
      <c r="Q169" s="721" t="s">
        <v>3135</v>
      </c>
      <c r="R169" s="726" t="s">
        <v>3136</v>
      </c>
      <c r="S169" s="727" t="s">
        <v>3137</v>
      </c>
      <c r="T169" s="165"/>
      <c r="U169" s="165"/>
      <c r="V169" s="165"/>
      <c r="W169" s="165"/>
      <c r="X169" s="165"/>
      <c r="Y169" s="165"/>
      <c r="Z169" s="165"/>
      <c r="AA169" s="165"/>
      <c r="AB169" s="165"/>
      <c r="AC169" s="165"/>
      <c r="AD169" s="165"/>
      <c r="AE169" s="165"/>
      <c r="AF169" s="165"/>
      <c r="AG169" s="165"/>
      <c r="AH169" s="165"/>
      <c r="AI169" s="165"/>
    </row>
    <row r="170" spans="1:35">
      <c r="A170" s="725">
        <v>155</v>
      </c>
      <c r="B170" s="721" t="s">
        <v>3138</v>
      </c>
      <c r="C170" s="726" t="s">
        <v>3139</v>
      </c>
      <c r="D170" s="727" t="s">
        <v>3140</v>
      </c>
      <c r="E170" s="516"/>
      <c r="F170" s="725">
        <v>479</v>
      </c>
      <c r="G170" s="721" t="s">
        <v>3141</v>
      </c>
      <c r="H170" s="726" t="s">
        <v>3142</v>
      </c>
      <c r="I170" s="727" t="s">
        <v>3143</v>
      </c>
      <c r="J170" s="516"/>
      <c r="K170" s="725">
        <v>803</v>
      </c>
      <c r="L170" s="721" t="s">
        <v>3144</v>
      </c>
      <c r="M170" s="726" t="s">
        <v>3145</v>
      </c>
      <c r="N170" s="727" t="s">
        <v>2439</v>
      </c>
      <c r="O170" s="516"/>
      <c r="P170" s="725">
        <v>1127</v>
      </c>
      <c r="Q170" s="721" t="s">
        <v>3146</v>
      </c>
      <c r="R170" s="726" t="s">
        <v>3147</v>
      </c>
      <c r="S170" s="727" t="s">
        <v>3148</v>
      </c>
      <c r="T170" s="165"/>
      <c r="U170" s="165"/>
      <c r="V170" s="165"/>
      <c r="W170" s="165"/>
      <c r="X170" s="165"/>
      <c r="Y170" s="165"/>
      <c r="Z170" s="165"/>
      <c r="AA170" s="165"/>
      <c r="AB170" s="165"/>
      <c r="AC170" s="165"/>
      <c r="AD170" s="165"/>
      <c r="AE170" s="165"/>
      <c r="AF170" s="165"/>
      <c r="AG170" s="165"/>
      <c r="AH170" s="165"/>
      <c r="AI170" s="165"/>
    </row>
    <row r="171" spans="1:35">
      <c r="A171" s="725">
        <v>156</v>
      </c>
      <c r="B171" s="721" t="s">
        <v>3149</v>
      </c>
      <c r="C171" s="726" t="s">
        <v>3150</v>
      </c>
      <c r="D171" s="727" t="s">
        <v>3151</v>
      </c>
      <c r="E171" s="516"/>
      <c r="F171" s="725">
        <v>480</v>
      </c>
      <c r="G171" s="721" t="s">
        <v>3152</v>
      </c>
      <c r="H171" s="726" t="s">
        <v>3153</v>
      </c>
      <c r="I171" s="727" t="s">
        <v>3154</v>
      </c>
      <c r="J171" s="516"/>
      <c r="K171" s="725">
        <v>804</v>
      </c>
      <c r="L171" s="721" t="s">
        <v>3155</v>
      </c>
      <c r="M171" s="726" t="s">
        <v>3156</v>
      </c>
      <c r="N171" s="727" t="s">
        <v>3157</v>
      </c>
      <c r="O171" s="516"/>
      <c r="P171" s="725">
        <v>1128</v>
      </c>
      <c r="Q171" s="721" t="s">
        <v>3158</v>
      </c>
      <c r="R171" s="726" t="s">
        <v>3159</v>
      </c>
      <c r="S171" s="727" t="s">
        <v>3160</v>
      </c>
      <c r="T171" s="165"/>
      <c r="U171" s="165"/>
      <c r="V171" s="165"/>
      <c r="W171" s="165"/>
      <c r="X171" s="165"/>
      <c r="Y171" s="165"/>
      <c r="Z171" s="165"/>
      <c r="AA171" s="165"/>
      <c r="AB171" s="165"/>
      <c r="AC171" s="165"/>
      <c r="AD171" s="165"/>
      <c r="AE171" s="165"/>
      <c r="AF171" s="165"/>
      <c r="AG171" s="165"/>
      <c r="AH171" s="165"/>
      <c r="AI171" s="165"/>
    </row>
    <row r="172" spans="1:35">
      <c r="A172" s="725">
        <v>157</v>
      </c>
      <c r="B172" s="721" t="s">
        <v>3161</v>
      </c>
      <c r="C172" s="726" t="s">
        <v>3162</v>
      </c>
      <c r="D172" s="727" t="s">
        <v>3163</v>
      </c>
      <c r="E172" s="516"/>
      <c r="F172" s="725">
        <v>481</v>
      </c>
      <c r="G172" s="721" t="s">
        <v>3164</v>
      </c>
      <c r="H172" s="726" t="s">
        <v>3165</v>
      </c>
      <c r="I172" s="727" t="s">
        <v>3166</v>
      </c>
      <c r="J172" s="516"/>
      <c r="K172" s="725">
        <v>805</v>
      </c>
      <c r="L172" s="721" t="s">
        <v>3167</v>
      </c>
      <c r="M172" s="726" t="s">
        <v>3168</v>
      </c>
      <c r="N172" s="727" t="s">
        <v>3169</v>
      </c>
      <c r="O172" s="516"/>
      <c r="P172" s="725">
        <v>1129</v>
      </c>
      <c r="Q172" s="721" t="s">
        <v>3170</v>
      </c>
      <c r="R172" s="726" t="s">
        <v>3171</v>
      </c>
      <c r="S172" s="727" t="s">
        <v>3172</v>
      </c>
      <c r="T172" s="165"/>
      <c r="U172" s="165"/>
      <c r="V172" s="165"/>
      <c r="W172" s="165"/>
      <c r="X172" s="165"/>
      <c r="Y172" s="165"/>
      <c r="Z172" s="165"/>
      <c r="AA172" s="165"/>
      <c r="AB172" s="165"/>
      <c r="AC172" s="165"/>
      <c r="AD172" s="165"/>
      <c r="AE172" s="165"/>
      <c r="AF172" s="165"/>
      <c r="AG172" s="165"/>
      <c r="AH172" s="165"/>
      <c r="AI172" s="165"/>
    </row>
    <row r="173" spans="1:35">
      <c r="A173" s="725">
        <v>158</v>
      </c>
      <c r="B173" s="721" t="s">
        <v>3173</v>
      </c>
      <c r="C173" s="726" t="s">
        <v>3174</v>
      </c>
      <c r="D173" s="727" t="s">
        <v>3175</v>
      </c>
      <c r="E173" s="516"/>
      <c r="F173" s="725">
        <v>482</v>
      </c>
      <c r="G173" s="721" t="s">
        <v>3176</v>
      </c>
      <c r="H173" s="726" t="s">
        <v>3177</v>
      </c>
      <c r="I173" s="727" t="s">
        <v>3178</v>
      </c>
      <c r="J173" s="516"/>
      <c r="K173" s="725">
        <v>806</v>
      </c>
      <c r="L173" s="721" t="s">
        <v>3179</v>
      </c>
      <c r="M173" s="726" t="s">
        <v>3180</v>
      </c>
      <c r="N173" s="727" t="s">
        <v>3181</v>
      </c>
      <c r="O173" s="516"/>
      <c r="P173" s="725">
        <v>1130</v>
      </c>
      <c r="Q173" s="721" t="s">
        <v>3182</v>
      </c>
      <c r="R173" s="726" t="s">
        <v>3183</v>
      </c>
      <c r="S173" s="727" t="s">
        <v>3184</v>
      </c>
      <c r="T173" s="165"/>
      <c r="U173" s="165"/>
      <c r="V173" s="165"/>
      <c r="W173" s="165"/>
      <c r="X173" s="165"/>
      <c r="Y173" s="165"/>
      <c r="Z173" s="165"/>
      <c r="AA173" s="165"/>
      <c r="AB173" s="165"/>
      <c r="AC173" s="165"/>
      <c r="AD173" s="165"/>
      <c r="AE173" s="165"/>
      <c r="AF173" s="165"/>
      <c r="AG173" s="165"/>
      <c r="AH173" s="165"/>
      <c r="AI173" s="165"/>
    </row>
    <row r="174" spans="1:35">
      <c r="A174" s="725">
        <v>159</v>
      </c>
      <c r="B174" s="721" t="s">
        <v>3185</v>
      </c>
      <c r="C174" s="726" t="s">
        <v>3186</v>
      </c>
      <c r="D174" s="727" t="s">
        <v>3187</v>
      </c>
      <c r="E174" s="516"/>
      <c r="F174" s="725">
        <v>483</v>
      </c>
      <c r="G174" s="721" t="s">
        <v>3188</v>
      </c>
      <c r="H174" s="726" t="s">
        <v>3189</v>
      </c>
      <c r="I174" s="727" t="s">
        <v>3190</v>
      </c>
      <c r="J174" s="516"/>
      <c r="K174" s="725">
        <v>807</v>
      </c>
      <c r="L174" s="721" t="s">
        <v>3191</v>
      </c>
      <c r="M174" s="726" t="s">
        <v>3192</v>
      </c>
      <c r="N174" s="727" t="s">
        <v>3193</v>
      </c>
      <c r="O174" s="516"/>
      <c r="P174" s="725">
        <v>1131</v>
      </c>
      <c r="Q174" s="721" t="s">
        <v>3194</v>
      </c>
      <c r="R174" s="726" t="s">
        <v>1373</v>
      </c>
      <c r="S174" s="727" t="s">
        <v>3195</v>
      </c>
      <c r="T174" s="165"/>
      <c r="U174" s="165"/>
      <c r="V174" s="165"/>
      <c r="W174" s="165"/>
      <c r="X174" s="165"/>
      <c r="Y174" s="165"/>
      <c r="Z174" s="165"/>
      <c r="AA174" s="165"/>
      <c r="AB174" s="165"/>
      <c r="AC174" s="165"/>
      <c r="AD174" s="165"/>
      <c r="AE174" s="165"/>
      <c r="AF174" s="165"/>
      <c r="AG174" s="165"/>
      <c r="AH174" s="165"/>
      <c r="AI174" s="165"/>
    </row>
    <row r="175" spans="1:35">
      <c r="A175" s="725">
        <v>160</v>
      </c>
      <c r="B175" s="721" t="s">
        <v>3196</v>
      </c>
      <c r="C175" s="726" t="s">
        <v>3197</v>
      </c>
      <c r="D175" s="727" t="s">
        <v>3198</v>
      </c>
      <c r="E175" s="516"/>
      <c r="F175" s="725">
        <v>484</v>
      </c>
      <c r="G175" s="721" t="s">
        <v>3199</v>
      </c>
      <c r="H175" s="726" t="s">
        <v>3200</v>
      </c>
      <c r="I175" s="727" t="s">
        <v>3201</v>
      </c>
      <c r="J175" s="516"/>
      <c r="K175" s="725">
        <v>808</v>
      </c>
      <c r="L175" s="721" t="s">
        <v>3202</v>
      </c>
      <c r="M175" s="726" t="s">
        <v>3203</v>
      </c>
      <c r="N175" s="727" t="s">
        <v>3204</v>
      </c>
      <c r="O175" s="516"/>
      <c r="P175" s="725">
        <v>1132</v>
      </c>
      <c r="Q175" s="721" t="s">
        <v>3205</v>
      </c>
      <c r="R175" s="726" t="s">
        <v>3206</v>
      </c>
      <c r="S175" s="727" t="s">
        <v>3207</v>
      </c>
      <c r="T175" s="165"/>
      <c r="U175" s="165"/>
      <c r="V175" s="165"/>
      <c r="W175" s="165"/>
      <c r="X175" s="165"/>
      <c r="Y175" s="165"/>
      <c r="Z175" s="165"/>
      <c r="AA175" s="165"/>
      <c r="AB175" s="165"/>
      <c r="AC175" s="165"/>
      <c r="AD175" s="165"/>
      <c r="AE175" s="165"/>
      <c r="AF175" s="165"/>
      <c r="AG175" s="165"/>
      <c r="AH175" s="165"/>
      <c r="AI175" s="165"/>
    </row>
    <row r="176" spans="1:35">
      <c r="A176" s="725">
        <v>161</v>
      </c>
      <c r="B176" s="721" t="s">
        <v>3208</v>
      </c>
      <c r="C176" s="726" t="s">
        <v>3209</v>
      </c>
      <c r="D176" s="727" t="s">
        <v>3210</v>
      </c>
      <c r="E176" s="516"/>
      <c r="F176" s="725">
        <v>485</v>
      </c>
      <c r="G176" s="721" t="s">
        <v>3211</v>
      </c>
      <c r="H176" s="726" t="s">
        <v>3212</v>
      </c>
      <c r="I176" s="727" t="s">
        <v>3213</v>
      </c>
      <c r="J176" s="516"/>
      <c r="K176" s="725">
        <v>809</v>
      </c>
      <c r="L176" s="721" t="s">
        <v>3214</v>
      </c>
      <c r="M176" s="726" t="s">
        <v>3215</v>
      </c>
      <c r="N176" s="727" t="s">
        <v>3216</v>
      </c>
      <c r="O176" s="516"/>
      <c r="P176" s="725">
        <v>1133</v>
      </c>
      <c r="Q176" s="721" t="s">
        <v>3217</v>
      </c>
      <c r="R176" s="726" t="s">
        <v>3218</v>
      </c>
      <c r="S176" s="727" t="s">
        <v>3219</v>
      </c>
      <c r="T176" s="165"/>
      <c r="U176" s="165"/>
      <c r="V176" s="165"/>
      <c r="W176" s="165"/>
      <c r="X176" s="165"/>
      <c r="Y176" s="165"/>
      <c r="Z176" s="165"/>
      <c r="AA176" s="165"/>
      <c r="AB176" s="165"/>
      <c r="AC176" s="165"/>
      <c r="AD176" s="165"/>
      <c r="AE176" s="165"/>
      <c r="AF176" s="165"/>
      <c r="AG176" s="165"/>
      <c r="AH176" s="165"/>
      <c r="AI176" s="165"/>
    </row>
    <row r="177" spans="1:35">
      <c r="A177" s="725">
        <v>162</v>
      </c>
      <c r="B177" s="721" t="s">
        <v>3220</v>
      </c>
      <c r="C177" s="726" t="s">
        <v>3221</v>
      </c>
      <c r="D177" s="727" t="s">
        <v>3222</v>
      </c>
      <c r="E177" s="516"/>
      <c r="F177" s="725">
        <v>486</v>
      </c>
      <c r="G177" s="721" t="s">
        <v>3223</v>
      </c>
      <c r="H177" s="726" t="s">
        <v>3224</v>
      </c>
      <c r="I177" s="727" t="s">
        <v>3225</v>
      </c>
      <c r="J177" s="516"/>
      <c r="K177" s="725">
        <v>810</v>
      </c>
      <c r="L177" s="721" t="s">
        <v>3226</v>
      </c>
      <c r="M177" s="726" t="s">
        <v>3227</v>
      </c>
      <c r="N177" s="727" t="s">
        <v>2724</v>
      </c>
      <c r="O177" s="516"/>
      <c r="P177" s="725">
        <v>1134</v>
      </c>
      <c r="Q177" s="721" t="s">
        <v>3228</v>
      </c>
      <c r="R177" s="726" t="s">
        <v>1372</v>
      </c>
      <c r="S177" s="727" t="s">
        <v>3229</v>
      </c>
      <c r="T177" s="165"/>
      <c r="U177" s="165"/>
      <c r="V177" s="165"/>
      <c r="W177" s="165"/>
      <c r="X177" s="165"/>
      <c r="Y177" s="165"/>
      <c r="Z177" s="165"/>
      <c r="AA177" s="165"/>
      <c r="AB177" s="165"/>
      <c r="AC177" s="165"/>
      <c r="AD177" s="165"/>
      <c r="AE177" s="165"/>
      <c r="AF177" s="165"/>
      <c r="AG177" s="165"/>
      <c r="AH177" s="165"/>
      <c r="AI177" s="165"/>
    </row>
    <row r="178" spans="1:35">
      <c r="A178" s="725">
        <v>163</v>
      </c>
      <c r="B178" s="721" t="s">
        <v>3230</v>
      </c>
      <c r="C178" s="726" t="s">
        <v>3231</v>
      </c>
      <c r="D178" s="727" t="s">
        <v>3232</v>
      </c>
      <c r="E178" s="516"/>
      <c r="F178" s="725">
        <v>487</v>
      </c>
      <c r="G178" s="721" t="s">
        <v>3233</v>
      </c>
      <c r="H178" s="726" t="s">
        <v>3234</v>
      </c>
      <c r="I178" s="727" t="s">
        <v>3235</v>
      </c>
      <c r="J178" s="516"/>
      <c r="K178" s="725">
        <v>811</v>
      </c>
      <c r="L178" s="721" t="s">
        <v>3236</v>
      </c>
      <c r="M178" s="726" t="s">
        <v>3237</v>
      </c>
      <c r="N178" s="727" t="s">
        <v>3238</v>
      </c>
      <c r="O178" s="516"/>
      <c r="P178" s="725">
        <v>1135</v>
      </c>
      <c r="Q178" s="721" t="s">
        <v>3239</v>
      </c>
      <c r="R178" s="726" t="s">
        <v>3240</v>
      </c>
      <c r="S178" s="727" t="s">
        <v>3241</v>
      </c>
      <c r="T178" s="165"/>
      <c r="U178" s="165"/>
      <c r="V178" s="165"/>
      <c r="W178" s="165"/>
      <c r="X178" s="165"/>
      <c r="Y178" s="165"/>
      <c r="Z178" s="165"/>
      <c r="AA178" s="165"/>
      <c r="AB178" s="165"/>
      <c r="AC178" s="165"/>
      <c r="AD178" s="165"/>
      <c r="AE178" s="165"/>
      <c r="AF178" s="165"/>
      <c r="AG178" s="165"/>
      <c r="AH178" s="165"/>
      <c r="AI178" s="165"/>
    </row>
    <row r="179" spans="1:35">
      <c r="A179" s="725">
        <v>164</v>
      </c>
      <c r="B179" s="721" t="s">
        <v>3242</v>
      </c>
      <c r="C179" s="726" t="s">
        <v>3243</v>
      </c>
      <c r="D179" s="727" t="s">
        <v>3244</v>
      </c>
      <c r="E179" s="516"/>
      <c r="F179" s="725">
        <v>488</v>
      </c>
      <c r="G179" s="721" t="s">
        <v>3245</v>
      </c>
      <c r="H179" s="726" t="s">
        <v>3246</v>
      </c>
      <c r="I179" s="727" t="s">
        <v>3247</v>
      </c>
      <c r="J179" s="516"/>
      <c r="K179" s="725">
        <v>812</v>
      </c>
      <c r="L179" s="721" t="s">
        <v>3248</v>
      </c>
      <c r="M179" s="726" t="s">
        <v>3249</v>
      </c>
      <c r="N179" s="727" t="s">
        <v>3250</v>
      </c>
      <c r="O179" s="516"/>
      <c r="P179" s="725">
        <v>1136</v>
      </c>
      <c r="Q179" s="721" t="s">
        <v>3251</v>
      </c>
      <c r="R179" s="726" t="s">
        <v>3252</v>
      </c>
      <c r="S179" s="727" t="s">
        <v>3253</v>
      </c>
      <c r="T179" s="165"/>
      <c r="U179" s="165"/>
      <c r="V179" s="165"/>
      <c r="W179" s="165"/>
      <c r="X179" s="165"/>
      <c r="Y179" s="165"/>
      <c r="Z179" s="165"/>
      <c r="AA179" s="165"/>
      <c r="AB179" s="165"/>
      <c r="AC179" s="165"/>
      <c r="AD179" s="165"/>
      <c r="AE179" s="165"/>
      <c r="AF179" s="165"/>
      <c r="AG179" s="165"/>
      <c r="AH179" s="165"/>
      <c r="AI179" s="165"/>
    </row>
    <row r="180" spans="1:35">
      <c r="A180" s="725">
        <v>165</v>
      </c>
      <c r="B180" s="721">
        <v>30</v>
      </c>
      <c r="C180" s="726" t="s">
        <v>3254</v>
      </c>
      <c r="D180" s="727" t="s">
        <v>3255</v>
      </c>
      <c r="E180" s="516"/>
      <c r="F180" s="725">
        <v>489</v>
      </c>
      <c r="G180" s="721" t="s">
        <v>3256</v>
      </c>
      <c r="H180" s="726" t="s">
        <v>3257</v>
      </c>
      <c r="I180" s="727" t="s">
        <v>3258</v>
      </c>
      <c r="J180" s="516"/>
      <c r="K180" s="725">
        <v>813</v>
      </c>
      <c r="L180" s="721" t="s">
        <v>3259</v>
      </c>
      <c r="M180" s="726" t="s">
        <v>3260</v>
      </c>
      <c r="N180" s="727" t="s">
        <v>3261</v>
      </c>
      <c r="O180" s="516"/>
      <c r="P180" s="725">
        <v>1137</v>
      </c>
      <c r="Q180" s="721" t="s">
        <v>3262</v>
      </c>
      <c r="R180" s="726" t="s">
        <v>3263</v>
      </c>
      <c r="S180" s="727" t="s">
        <v>3264</v>
      </c>
      <c r="T180" s="165"/>
      <c r="U180" s="165"/>
      <c r="V180" s="165"/>
      <c r="W180" s="165"/>
      <c r="X180" s="165"/>
      <c r="Y180" s="165"/>
      <c r="Z180" s="165"/>
      <c r="AA180" s="165"/>
      <c r="AB180" s="165"/>
      <c r="AC180" s="165"/>
      <c r="AD180" s="165"/>
      <c r="AE180" s="165"/>
      <c r="AF180" s="165"/>
      <c r="AG180" s="165"/>
      <c r="AH180" s="165"/>
      <c r="AI180" s="165"/>
    </row>
    <row r="181" spans="1:35">
      <c r="A181" s="725">
        <v>166</v>
      </c>
      <c r="B181" s="721">
        <v>2139</v>
      </c>
      <c r="C181" s="726" t="s">
        <v>3265</v>
      </c>
      <c r="D181" s="727" t="s">
        <v>3266</v>
      </c>
      <c r="E181" s="516"/>
      <c r="F181" s="725">
        <v>490</v>
      </c>
      <c r="G181" s="721" t="s">
        <v>3267</v>
      </c>
      <c r="H181" s="726" t="s">
        <v>3268</v>
      </c>
      <c r="I181" s="727" t="s">
        <v>3269</v>
      </c>
      <c r="J181" s="516"/>
      <c r="K181" s="725">
        <v>814</v>
      </c>
      <c r="L181" s="721" t="s">
        <v>3270</v>
      </c>
      <c r="M181" s="726" t="s">
        <v>3271</v>
      </c>
      <c r="N181" s="727" t="s">
        <v>3272</v>
      </c>
      <c r="O181" s="516"/>
      <c r="P181" s="725">
        <v>1138</v>
      </c>
      <c r="Q181" s="721" t="s">
        <v>3273</v>
      </c>
      <c r="R181" s="726" t="s">
        <v>3274</v>
      </c>
      <c r="S181" s="727" t="s">
        <v>3275</v>
      </c>
      <c r="T181" s="165"/>
      <c r="U181" s="165"/>
      <c r="V181" s="165"/>
      <c r="W181" s="165"/>
      <c r="X181" s="165"/>
      <c r="Y181" s="165"/>
      <c r="Z181" s="165"/>
      <c r="AA181" s="165"/>
      <c r="AB181" s="165"/>
      <c r="AC181" s="165"/>
      <c r="AD181" s="165"/>
      <c r="AE181" s="165"/>
      <c r="AF181" s="165"/>
      <c r="AG181" s="165"/>
      <c r="AH181" s="165"/>
      <c r="AI181" s="165"/>
    </row>
    <row r="182" spans="1:35">
      <c r="A182" s="725">
        <v>167</v>
      </c>
      <c r="B182" s="721" t="s">
        <v>3276</v>
      </c>
      <c r="C182" s="726" t="s">
        <v>3277</v>
      </c>
      <c r="D182" s="727" t="s">
        <v>3278</v>
      </c>
      <c r="E182" s="516"/>
      <c r="F182" s="725">
        <v>491</v>
      </c>
      <c r="G182" s="721" t="s">
        <v>3279</v>
      </c>
      <c r="H182" s="726" t="s">
        <v>3280</v>
      </c>
      <c r="I182" s="727" t="s">
        <v>3281</v>
      </c>
      <c r="J182" s="516"/>
      <c r="K182" s="725">
        <v>815</v>
      </c>
      <c r="L182" s="721" t="s">
        <v>3282</v>
      </c>
      <c r="M182" s="726" t="s">
        <v>3283</v>
      </c>
      <c r="N182" s="727" t="s">
        <v>3284</v>
      </c>
      <c r="O182" s="516"/>
      <c r="P182" s="725">
        <v>1139</v>
      </c>
      <c r="Q182" s="721" t="s">
        <v>3285</v>
      </c>
      <c r="R182" s="726" t="s">
        <v>3286</v>
      </c>
      <c r="T182" s="165"/>
      <c r="U182" s="165"/>
      <c r="V182" s="165"/>
      <c r="W182" s="165"/>
      <c r="X182" s="165"/>
      <c r="Y182" s="165"/>
      <c r="Z182" s="165"/>
      <c r="AA182" s="165"/>
      <c r="AB182" s="165"/>
      <c r="AC182" s="165"/>
      <c r="AD182" s="165"/>
      <c r="AE182" s="165"/>
      <c r="AF182" s="165"/>
      <c r="AG182" s="165"/>
      <c r="AH182" s="165"/>
      <c r="AI182" s="165"/>
    </row>
    <row r="183" spans="1:35">
      <c r="A183" s="725">
        <v>168</v>
      </c>
      <c r="B183" s="721">
        <v>2122</v>
      </c>
      <c r="C183" s="726" t="s">
        <v>3287</v>
      </c>
      <c r="D183" s="727" t="s">
        <v>3288</v>
      </c>
      <c r="E183" s="516"/>
      <c r="F183" s="725">
        <v>492</v>
      </c>
      <c r="G183" s="721" t="s">
        <v>3289</v>
      </c>
      <c r="H183" s="726" t="s">
        <v>3290</v>
      </c>
      <c r="I183" s="727" t="s">
        <v>3291</v>
      </c>
      <c r="J183" s="516"/>
      <c r="K183" s="725">
        <v>816</v>
      </c>
      <c r="L183" s="721" t="s">
        <v>3292</v>
      </c>
      <c r="M183" s="726" t="s">
        <v>3293</v>
      </c>
      <c r="N183" s="727" t="s">
        <v>3294</v>
      </c>
      <c r="O183" s="516"/>
      <c r="P183" s="725">
        <v>1140</v>
      </c>
      <c r="Q183" s="721" t="s">
        <v>3295</v>
      </c>
      <c r="R183" s="726" t="s">
        <v>3296</v>
      </c>
      <c r="S183" s="727" t="s">
        <v>3297</v>
      </c>
      <c r="T183" s="165"/>
      <c r="U183" s="165"/>
      <c r="V183" s="165"/>
      <c r="W183" s="165"/>
      <c r="X183" s="165"/>
      <c r="Y183" s="165"/>
      <c r="Z183" s="165"/>
      <c r="AA183" s="165"/>
      <c r="AB183" s="165"/>
      <c r="AC183" s="165"/>
      <c r="AD183" s="165"/>
      <c r="AE183" s="165"/>
      <c r="AF183" s="165"/>
      <c r="AG183" s="165"/>
      <c r="AH183" s="165"/>
      <c r="AI183" s="165"/>
    </row>
    <row r="184" spans="1:35">
      <c r="A184" s="725">
        <v>169</v>
      </c>
      <c r="B184" s="721" t="s">
        <v>3298</v>
      </c>
      <c r="C184" s="726" t="s">
        <v>3299</v>
      </c>
      <c r="D184" s="727" t="s">
        <v>3300</v>
      </c>
      <c r="E184" s="516"/>
      <c r="F184" s="725">
        <v>493</v>
      </c>
      <c r="G184" s="721" t="s">
        <v>3301</v>
      </c>
      <c r="H184" s="726" t="s">
        <v>3302</v>
      </c>
      <c r="I184" s="727" t="s">
        <v>3303</v>
      </c>
      <c r="J184" s="516"/>
      <c r="K184" s="725">
        <v>817</v>
      </c>
      <c r="L184" s="721" t="s">
        <v>3304</v>
      </c>
      <c r="M184" s="726" t="s">
        <v>3305</v>
      </c>
      <c r="N184" s="727" t="s">
        <v>3306</v>
      </c>
      <c r="O184" s="516"/>
      <c r="P184" s="725">
        <v>1141</v>
      </c>
      <c r="Q184" s="721" t="s">
        <v>3307</v>
      </c>
      <c r="R184" s="726" t="s">
        <v>3308</v>
      </c>
      <c r="S184" s="727" t="s">
        <v>3309</v>
      </c>
      <c r="T184" s="165"/>
      <c r="U184" s="165"/>
      <c r="V184" s="165"/>
      <c r="W184" s="165"/>
      <c r="X184" s="165"/>
      <c r="Y184" s="165"/>
      <c r="Z184" s="165"/>
      <c r="AA184" s="165"/>
      <c r="AB184" s="165"/>
      <c r="AC184" s="165"/>
      <c r="AD184" s="165"/>
      <c r="AE184" s="165"/>
      <c r="AF184" s="165"/>
      <c r="AG184" s="165"/>
      <c r="AH184" s="165"/>
      <c r="AI184" s="165"/>
    </row>
    <row r="185" spans="1:35">
      <c r="A185" s="725">
        <v>170</v>
      </c>
      <c r="B185" s="721" t="s">
        <v>3310</v>
      </c>
      <c r="C185" s="726" t="s">
        <v>3311</v>
      </c>
      <c r="D185" s="727" t="s">
        <v>3312</v>
      </c>
      <c r="E185" s="516"/>
      <c r="F185" s="725">
        <v>494</v>
      </c>
      <c r="G185" s="721" t="s">
        <v>3313</v>
      </c>
      <c r="H185" s="726" t="s">
        <v>3314</v>
      </c>
      <c r="I185" s="727" t="s">
        <v>3315</v>
      </c>
      <c r="J185" s="516"/>
      <c r="K185" s="725">
        <v>818</v>
      </c>
      <c r="L185" s="721" t="s">
        <v>3316</v>
      </c>
      <c r="M185" s="726" t="s">
        <v>3317</v>
      </c>
      <c r="N185" s="727" t="s">
        <v>3318</v>
      </c>
      <c r="O185" s="516"/>
      <c r="P185" s="725">
        <v>1142</v>
      </c>
      <c r="Q185" s="721" t="s">
        <v>3319</v>
      </c>
      <c r="R185" s="726" t="s">
        <v>3320</v>
      </c>
      <c r="S185" s="727" t="s">
        <v>3321</v>
      </c>
      <c r="T185" s="165"/>
      <c r="U185" s="165"/>
      <c r="V185" s="165"/>
      <c r="W185" s="165"/>
      <c r="X185" s="165"/>
      <c r="Y185" s="165"/>
      <c r="Z185" s="165"/>
      <c r="AA185" s="165"/>
      <c r="AB185" s="165"/>
      <c r="AC185" s="165"/>
      <c r="AD185" s="165"/>
      <c r="AE185" s="165"/>
      <c r="AF185" s="165"/>
      <c r="AG185" s="165"/>
      <c r="AH185" s="165"/>
      <c r="AI185" s="165"/>
    </row>
    <row r="186" spans="1:35">
      <c r="A186" s="725">
        <v>171</v>
      </c>
      <c r="B186" s="721" t="s">
        <v>3322</v>
      </c>
      <c r="C186" s="726" t="s">
        <v>3323</v>
      </c>
      <c r="D186" s="727" t="s">
        <v>3324</v>
      </c>
      <c r="E186" s="516"/>
      <c r="F186" s="725">
        <v>495</v>
      </c>
      <c r="G186" s="721" t="s">
        <v>3325</v>
      </c>
      <c r="H186" s="726" t="s">
        <v>3326</v>
      </c>
      <c r="I186" s="727" t="s">
        <v>3327</v>
      </c>
      <c r="J186" s="516"/>
      <c r="K186" s="725">
        <v>819</v>
      </c>
      <c r="L186" s="721" t="s">
        <v>3328</v>
      </c>
      <c r="M186" s="726" t="s">
        <v>3329</v>
      </c>
      <c r="N186" s="727" t="s">
        <v>3330</v>
      </c>
      <c r="O186" s="516"/>
      <c r="P186" s="725">
        <v>1143</v>
      </c>
      <c r="Q186" s="721" t="s">
        <v>3331</v>
      </c>
      <c r="R186" s="726" t="s">
        <v>3332</v>
      </c>
      <c r="S186" s="727" t="s">
        <v>3333</v>
      </c>
      <c r="T186" s="165"/>
      <c r="U186" s="165"/>
      <c r="V186" s="165"/>
      <c r="W186" s="165"/>
      <c r="X186" s="165"/>
      <c r="Y186" s="165"/>
      <c r="Z186" s="165"/>
      <c r="AA186" s="165"/>
      <c r="AB186" s="165"/>
      <c r="AC186" s="165"/>
      <c r="AD186" s="165"/>
      <c r="AE186" s="165"/>
      <c r="AF186" s="165"/>
      <c r="AG186" s="165"/>
      <c r="AH186" s="165"/>
      <c r="AI186" s="165"/>
    </row>
    <row r="187" spans="1:35">
      <c r="A187" s="725">
        <v>172</v>
      </c>
      <c r="B187" s="721" t="s">
        <v>3334</v>
      </c>
      <c r="C187" s="726" t="s">
        <v>3335</v>
      </c>
      <c r="D187" s="727" t="s">
        <v>3336</v>
      </c>
      <c r="E187" s="516"/>
      <c r="F187" s="725">
        <v>496</v>
      </c>
      <c r="G187" s="721" t="s">
        <v>3337</v>
      </c>
      <c r="H187" s="726" t="s">
        <v>3338</v>
      </c>
      <c r="I187" s="727" t="s">
        <v>3339</v>
      </c>
      <c r="J187" s="516"/>
      <c r="K187" s="725">
        <v>820</v>
      </c>
      <c r="L187" s="721" t="s">
        <v>3340</v>
      </c>
      <c r="M187" s="726" t="s">
        <v>3341</v>
      </c>
      <c r="N187" s="727" t="s">
        <v>3342</v>
      </c>
      <c r="O187" s="516"/>
      <c r="P187" s="725">
        <v>1144</v>
      </c>
      <c r="Q187" s="721" t="s">
        <v>3343</v>
      </c>
      <c r="R187" s="726" t="s">
        <v>3344</v>
      </c>
      <c r="S187" s="727" t="s">
        <v>3345</v>
      </c>
      <c r="T187" s="165"/>
      <c r="U187" s="165"/>
      <c r="V187" s="165"/>
      <c r="W187" s="165"/>
      <c r="X187" s="165"/>
      <c r="Y187" s="165"/>
      <c r="Z187" s="165"/>
      <c r="AA187" s="165"/>
      <c r="AB187" s="165"/>
      <c r="AC187" s="165"/>
      <c r="AD187" s="165"/>
      <c r="AE187" s="165"/>
      <c r="AF187" s="165"/>
      <c r="AG187" s="165"/>
      <c r="AH187" s="165"/>
      <c r="AI187" s="165"/>
    </row>
    <row r="188" spans="1:35">
      <c r="A188" s="725">
        <v>173</v>
      </c>
      <c r="B188" s="721" t="s">
        <v>3346</v>
      </c>
      <c r="C188" s="726" t="s">
        <v>3347</v>
      </c>
      <c r="D188" s="727" t="s">
        <v>3348</v>
      </c>
      <c r="E188" s="516"/>
      <c r="F188" s="725">
        <v>497</v>
      </c>
      <c r="G188" s="721" t="s">
        <v>3349</v>
      </c>
      <c r="H188" s="726" t="s">
        <v>3350</v>
      </c>
      <c r="I188" s="727" t="s">
        <v>3351</v>
      </c>
      <c r="J188" s="516"/>
      <c r="K188" s="725">
        <v>821</v>
      </c>
      <c r="L188" s="721" t="s">
        <v>3352</v>
      </c>
      <c r="M188" s="726" t="s">
        <v>3353</v>
      </c>
      <c r="N188" s="727" t="s">
        <v>3354</v>
      </c>
      <c r="O188" s="516"/>
      <c r="P188" s="725">
        <v>1145</v>
      </c>
      <c r="Q188" s="721" t="s">
        <v>3355</v>
      </c>
      <c r="R188" s="726" t="s">
        <v>3356</v>
      </c>
      <c r="S188" s="727" t="s">
        <v>3357</v>
      </c>
      <c r="T188" s="165"/>
      <c r="U188" s="165"/>
      <c r="V188" s="165"/>
      <c r="W188" s="165"/>
      <c r="X188" s="165"/>
      <c r="Y188" s="165"/>
      <c r="Z188" s="165"/>
      <c r="AA188" s="165"/>
      <c r="AB188" s="165"/>
      <c r="AC188" s="165"/>
      <c r="AD188" s="165"/>
      <c r="AE188" s="165"/>
      <c r="AF188" s="165"/>
      <c r="AG188" s="165"/>
      <c r="AH188" s="165"/>
      <c r="AI188" s="165"/>
    </row>
    <row r="189" spans="1:35">
      <c r="A189" s="725">
        <v>174</v>
      </c>
      <c r="B189" s="721" t="s">
        <v>3358</v>
      </c>
      <c r="C189" s="726" t="s">
        <v>3359</v>
      </c>
      <c r="D189" s="727" t="s">
        <v>3360</v>
      </c>
      <c r="E189" s="516"/>
      <c r="F189" s="725">
        <v>498</v>
      </c>
      <c r="G189" s="721" t="s">
        <v>3361</v>
      </c>
      <c r="H189" s="726" t="s">
        <v>3362</v>
      </c>
      <c r="I189" s="727" t="s">
        <v>3363</v>
      </c>
      <c r="J189" s="516"/>
      <c r="K189" s="725">
        <v>822</v>
      </c>
      <c r="L189" s="721" t="s">
        <v>3364</v>
      </c>
      <c r="M189" s="726" t="s">
        <v>3365</v>
      </c>
      <c r="N189" s="727" t="s">
        <v>3366</v>
      </c>
      <c r="O189" s="516"/>
      <c r="P189" s="725">
        <v>1146</v>
      </c>
      <c r="Q189" s="721" t="s">
        <v>3367</v>
      </c>
      <c r="R189" s="726" t="s">
        <v>3368</v>
      </c>
      <c r="S189" s="727" t="s">
        <v>3369</v>
      </c>
      <c r="T189" s="165"/>
      <c r="U189" s="165"/>
      <c r="V189" s="165"/>
      <c r="W189" s="165"/>
      <c r="X189" s="165"/>
      <c r="Y189" s="165"/>
      <c r="Z189" s="165"/>
      <c r="AA189" s="165"/>
      <c r="AB189" s="165"/>
      <c r="AC189" s="165"/>
      <c r="AD189" s="165"/>
      <c r="AE189" s="165"/>
      <c r="AF189" s="165"/>
      <c r="AG189" s="165"/>
      <c r="AH189" s="165"/>
      <c r="AI189" s="165"/>
    </row>
    <row r="190" spans="1:35">
      <c r="A190" s="725">
        <v>175</v>
      </c>
      <c r="B190" s="721" t="s">
        <v>3370</v>
      </c>
      <c r="C190" s="726" t="s">
        <v>3371</v>
      </c>
      <c r="D190" s="727" t="s">
        <v>3372</v>
      </c>
      <c r="E190" s="516"/>
      <c r="F190" s="725">
        <v>499</v>
      </c>
      <c r="G190" s="721" t="s">
        <v>3373</v>
      </c>
      <c r="H190" s="726" t="s">
        <v>3374</v>
      </c>
      <c r="I190" s="727" t="s">
        <v>3375</v>
      </c>
      <c r="J190" s="516"/>
      <c r="K190" s="725">
        <v>823</v>
      </c>
      <c r="L190" s="721" t="s">
        <v>3376</v>
      </c>
      <c r="M190" s="726" t="s">
        <v>3377</v>
      </c>
      <c r="N190" s="727" t="s">
        <v>3378</v>
      </c>
      <c r="O190" s="516"/>
      <c r="P190" s="725">
        <v>1147</v>
      </c>
      <c r="Q190" s="721" t="s">
        <v>3379</v>
      </c>
      <c r="R190" s="726" t="s">
        <v>3380</v>
      </c>
      <c r="S190" s="727" t="s">
        <v>3381</v>
      </c>
      <c r="T190" s="165"/>
      <c r="U190" s="165"/>
      <c r="V190" s="165"/>
      <c r="W190" s="165"/>
      <c r="X190" s="165"/>
      <c r="Y190" s="165"/>
      <c r="Z190" s="165"/>
      <c r="AA190" s="165"/>
      <c r="AB190" s="165"/>
      <c r="AC190" s="165"/>
      <c r="AD190" s="165"/>
      <c r="AE190" s="165"/>
      <c r="AF190" s="165"/>
      <c r="AG190" s="165"/>
      <c r="AH190" s="165"/>
      <c r="AI190" s="165"/>
    </row>
    <row r="191" spans="1:35">
      <c r="A191" s="725">
        <v>176</v>
      </c>
      <c r="B191" s="721" t="s">
        <v>3382</v>
      </c>
      <c r="C191" s="726" t="s">
        <v>3383</v>
      </c>
      <c r="D191" s="727" t="s">
        <v>3384</v>
      </c>
      <c r="E191" s="516"/>
      <c r="F191" s="725">
        <v>500</v>
      </c>
      <c r="G191" s="721" t="s">
        <v>3385</v>
      </c>
      <c r="H191" s="726" t="s">
        <v>3386</v>
      </c>
      <c r="I191" s="727" t="s">
        <v>3387</v>
      </c>
      <c r="J191" s="516"/>
      <c r="K191" s="725">
        <v>824</v>
      </c>
      <c r="L191" s="721" t="s">
        <v>3388</v>
      </c>
      <c r="M191" s="726" t="s">
        <v>3389</v>
      </c>
      <c r="N191" s="727" t="s">
        <v>3390</v>
      </c>
      <c r="O191" s="516"/>
      <c r="P191" s="725">
        <v>1148</v>
      </c>
      <c r="Q191" s="721" t="s">
        <v>3391</v>
      </c>
      <c r="R191" s="726" t="s">
        <v>3392</v>
      </c>
      <c r="S191" s="727" t="s">
        <v>3393</v>
      </c>
      <c r="T191" s="165"/>
      <c r="U191" s="165"/>
      <c r="V191" s="165"/>
      <c r="W191" s="165"/>
      <c r="X191" s="165"/>
      <c r="Y191" s="165"/>
      <c r="Z191" s="165"/>
      <c r="AA191" s="165"/>
      <c r="AB191" s="165"/>
      <c r="AC191" s="165"/>
      <c r="AD191" s="165"/>
      <c r="AE191" s="165"/>
      <c r="AF191" s="165"/>
      <c r="AG191" s="165"/>
      <c r="AH191" s="165"/>
      <c r="AI191" s="165"/>
    </row>
    <row r="192" spans="1:35">
      <c r="A192" s="725">
        <v>177</v>
      </c>
      <c r="B192" s="721" t="s">
        <v>3394</v>
      </c>
      <c r="C192" s="726" t="s">
        <v>3395</v>
      </c>
      <c r="D192" s="727" t="s">
        <v>3396</v>
      </c>
      <c r="E192" s="516"/>
      <c r="F192" s="725">
        <v>501</v>
      </c>
      <c r="G192" s="721" t="s">
        <v>3397</v>
      </c>
      <c r="H192" s="726" t="s">
        <v>3398</v>
      </c>
      <c r="I192" s="727" t="s">
        <v>3399</v>
      </c>
      <c r="J192" s="516"/>
      <c r="K192" s="725">
        <v>825</v>
      </c>
      <c r="L192" s="721" t="s">
        <v>3400</v>
      </c>
      <c r="M192" s="726" t="s">
        <v>3401</v>
      </c>
      <c r="N192" s="727" t="s">
        <v>3402</v>
      </c>
      <c r="O192" s="516"/>
      <c r="P192" s="725">
        <v>1149</v>
      </c>
      <c r="Q192" s="721" t="s">
        <v>3403</v>
      </c>
      <c r="R192" s="726" t="s">
        <v>3404</v>
      </c>
      <c r="S192" s="727" t="s">
        <v>3405</v>
      </c>
      <c r="T192" s="165"/>
      <c r="U192" s="165"/>
      <c r="V192" s="165"/>
      <c r="W192" s="165"/>
      <c r="X192" s="165"/>
      <c r="Y192" s="165"/>
      <c r="Z192" s="165"/>
      <c r="AA192" s="165"/>
      <c r="AB192" s="165"/>
      <c r="AC192" s="165"/>
      <c r="AD192" s="165"/>
      <c r="AE192" s="165"/>
      <c r="AF192" s="165"/>
      <c r="AG192" s="165"/>
      <c r="AH192" s="165"/>
      <c r="AI192" s="165"/>
    </row>
    <row r="193" spans="1:35">
      <c r="A193" s="725">
        <v>178</v>
      </c>
      <c r="B193" s="721" t="s">
        <v>3406</v>
      </c>
      <c r="C193" s="726" t="s">
        <v>3407</v>
      </c>
      <c r="D193" s="727" t="s">
        <v>3408</v>
      </c>
      <c r="E193" s="516"/>
      <c r="F193" s="725">
        <v>502</v>
      </c>
      <c r="G193" s="721" t="s">
        <v>3409</v>
      </c>
      <c r="H193" s="726" t="s">
        <v>3410</v>
      </c>
      <c r="I193" s="727" t="s">
        <v>3411</v>
      </c>
      <c r="J193" s="516"/>
      <c r="K193" s="725">
        <v>826</v>
      </c>
      <c r="L193" s="721" t="s">
        <v>3412</v>
      </c>
      <c r="M193" s="726" t="s">
        <v>3413</v>
      </c>
      <c r="N193" s="727" t="s">
        <v>3414</v>
      </c>
      <c r="O193" s="516"/>
      <c r="P193" s="725">
        <v>1150</v>
      </c>
      <c r="Q193" s="721" t="s">
        <v>3415</v>
      </c>
      <c r="R193" s="726" t="s">
        <v>3416</v>
      </c>
      <c r="S193" s="727" t="s">
        <v>3417</v>
      </c>
      <c r="T193" s="165"/>
      <c r="U193" s="165"/>
      <c r="V193" s="165"/>
      <c r="W193" s="165"/>
      <c r="X193" s="165"/>
      <c r="Y193" s="165"/>
      <c r="Z193" s="165"/>
      <c r="AA193" s="165"/>
      <c r="AB193" s="165"/>
      <c r="AC193" s="165"/>
      <c r="AD193" s="165"/>
      <c r="AE193" s="165"/>
      <c r="AF193" s="165"/>
      <c r="AG193" s="165"/>
      <c r="AH193" s="165"/>
      <c r="AI193" s="165"/>
    </row>
    <row r="194" spans="1:35">
      <c r="A194" s="725">
        <v>179</v>
      </c>
      <c r="B194" s="721" t="s">
        <v>3418</v>
      </c>
      <c r="C194" s="726" t="s">
        <v>3419</v>
      </c>
      <c r="D194" s="727" t="s">
        <v>3420</v>
      </c>
      <c r="E194" s="516"/>
      <c r="F194" s="725">
        <v>503</v>
      </c>
      <c r="G194" s="721" t="s">
        <v>3421</v>
      </c>
      <c r="H194" s="726" t="s">
        <v>3422</v>
      </c>
      <c r="I194" s="727" t="s">
        <v>3423</v>
      </c>
      <c r="J194" s="516"/>
      <c r="K194" s="725">
        <v>827</v>
      </c>
      <c r="L194" s="721" t="s">
        <v>3424</v>
      </c>
      <c r="M194" s="726" t="s">
        <v>3425</v>
      </c>
      <c r="N194" s="727" t="s">
        <v>3426</v>
      </c>
      <c r="O194" s="516"/>
      <c r="P194" s="725">
        <v>1151</v>
      </c>
      <c r="Q194" s="721" t="s">
        <v>3427</v>
      </c>
      <c r="R194" s="726" t="s">
        <v>3428</v>
      </c>
      <c r="S194" s="727" t="s">
        <v>3429</v>
      </c>
      <c r="T194" s="165"/>
      <c r="U194" s="165"/>
      <c r="V194" s="165"/>
      <c r="W194" s="165"/>
      <c r="X194" s="165"/>
      <c r="Y194" s="165"/>
      <c r="Z194" s="165"/>
      <c r="AA194" s="165"/>
      <c r="AB194" s="165"/>
      <c r="AC194" s="165"/>
      <c r="AD194" s="165"/>
      <c r="AE194" s="165"/>
      <c r="AF194" s="165"/>
      <c r="AG194" s="165"/>
      <c r="AH194" s="165"/>
      <c r="AI194" s="165"/>
    </row>
    <row r="195" spans="1:35">
      <c r="A195" s="725">
        <v>180</v>
      </c>
      <c r="B195" s="721" t="s">
        <v>3430</v>
      </c>
      <c r="C195" s="726" t="s">
        <v>3431</v>
      </c>
      <c r="D195" s="727" t="s">
        <v>3432</v>
      </c>
      <c r="E195" s="516"/>
      <c r="F195" s="725">
        <v>504</v>
      </c>
      <c r="G195" s="721" t="s">
        <v>3433</v>
      </c>
      <c r="H195" s="726" t="s">
        <v>3434</v>
      </c>
      <c r="I195" s="727" t="s">
        <v>3435</v>
      </c>
      <c r="J195" s="516"/>
      <c r="K195" s="725">
        <v>828</v>
      </c>
      <c r="L195" s="721" t="s">
        <v>3436</v>
      </c>
      <c r="M195" s="726" t="s">
        <v>3437</v>
      </c>
      <c r="N195" s="727" t="s">
        <v>3438</v>
      </c>
      <c r="O195" s="516"/>
      <c r="P195" s="725">
        <v>1152</v>
      </c>
      <c r="Q195" s="721" t="s">
        <v>3439</v>
      </c>
      <c r="R195" s="726" t="s">
        <v>3440</v>
      </c>
      <c r="S195" s="727" t="s">
        <v>3441</v>
      </c>
      <c r="T195" s="165"/>
      <c r="U195" s="165"/>
      <c r="V195" s="165"/>
      <c r="W195" s="165"/>
      <c r="X195" s="165"/>
      <c r="Y195" s="165"/>
      <c r="Z195" s="165"/>
      <c r="AA195" s="165"/>
      <c r="AB195" s="165"/>
      <c r="AC195" s="165"/>
      <c r="AD195" s="165"/>
      <c r="AE195" s="165"/>
      <c r="AF195" s="165"/>
      <c r="AG195" s="165"/>
      <c r="AH195" s="165"/>
      <c r="AI195" s="165"/>
    </row>
    <row r="196" spans="1:35">
      <c r="A196" s="725">
        <v>181</v>
      </c>
      <c r="B196" s="721" t="s">
        <v>3442</v>
      </c>
      <c r="C196" s="726" t="s">
        <v>3443</v>
      </c>
      <c r="D196" s="727" t="s">
        <v>3444</v>
      </c>
      <c r="E196" s="516"/>
      <c r="F196" s="725">
        <v>505</v>
      </c>
      <c r="G196" s="721" t="s">
        <v>3445</v>
      </c>
      <c r="H196" s="726" t="s">
        <v>3446</v>
      </c>
      <c r="I196" s="727" t="s">
        <v>3447</v>
      </c>
      <c r="J196" s="516"/>
      <c r="K196" s="725">
        <v>829</v>
      </c>
      <c r="L196" s="721" t="s">
        <v>3448</v>
      </c>
      <c r="M196" s="726" t="s">
        <v>3449</v>
      </c>
      <c r="N196" s="727" t="s">
        <v>3450</v>
      </c>
      <c r="O196" s="516"/>
      <c r="P196" s="725">
        <v>1153</v>
      </c>
      <c r="Q196" s="721" t="s">
        <v>3451</v>
      </c>
      <c r="R196" s="726" t="s">
        <v>3452</v>
      </c>
      <c r="S196" s="727" t="s">
        <v>3453</v>
      </c>
      <c r="T196" s="165"/>
      <c r="U196" s="165"/>
      <c r="V196" s="165"/>
      <c r="W196" s="165"/>
      <c r="X196" s="165"/>
      <c r="Y196" s="165"/>
      <c r="Z196" s="165"/>
      <c r="AA196" s="165"/>
      <c r="AB196" s="165"/>
      <c r="AC196" s="165"/>
      <c r="AD196" s="165"/>
      <c r="AE196" s="165"/>
      <c r="AF196" s="165"/>
      <c r="AG196" s="165"/>
      <c r="AH196" s="165"/>
      <c r="AI196" s="165"/>
    </row>
    <row r="197" spans="1:35">
      <c r="A197" s="725">
        <v>182</v>
      </c>
      <c r="B197" s="721" t="s">
        <v>3454</v>
      </c>
      <c r="C197" s="726" t="s">
        <v>3455</v>
      </c>
      <c r="D197" s="727" t="s">
        <v>3456</v>
      </c>
      <c r="E197" s="516"/>
      <c r="F197" s="725">
        <v>506</v>
      </c>
      <c r="G197" s="721" t="s">
        <v>3457</v>
      </c>
      <c r="H197" s="726" t="s">
        <v>3458</v>
      </c>
      <c r="I197" s="727" t="s">
        <v>3459</v>
      </c>
      <c r="J197" s="516"/>
      <c r="K197" s="725">
        <v>830</v>
      </c>
      <c r="L197" s="721" t="s">
        <v>3460</v>
      </c>
      <c r="M197" s="726" t="s">
        <v>3461</v>
      </c>
      <c r="N197" s="727" t="s">
        <v>3462</v>
      </c>
      <c r="O197" s="516"/>
      <c r="P197" s="725">
        <v>1154</v>
      </c>
      <c r="Q197" s="721" t="s">
        <v>3463</v>
      </c>
      <c r="R197" s="726" t="s">
        <v>3464</v>
      </c>
      <c r="S197" s="727" t="s">
        <v>3465</v>
      </c>
      <c r="T197" s="165"/>
      <c r="U197" s="165"/>
      <c r="V197" s="165"/>
      <c r="W197" s="165"/>
      <c r="X197" s="165"/>
      <c r="Y197" s="165"/>
      <c r="Z197" s="165"/>
      <c r="AA197" s="165"/>
      <c r="AB197" s="165"/>
      <c r="AC197" s="165"/>
      <c r="AD197" s="165"/>
      <c r="AE197" s="165"/>
      <c r="AF197" s="165"/>
      <c r="AG197" s="165"/>
      <c r="AH197" s="165"/>
      <c r="AI197" s="165"/>
    </row>
    <row r="198" spans="1:35">
      <c r="A198" s="725">
        <v>183</v>
      </c>
      <c r="B198" s="721" t="s">
        <v>3466</v>
      </c>
      <c r="C198" s="726" t="s">
        <v>3467</v>
      </c>
      <c r="D198" s="727" t="s">
        <v>3468</v>
      </c>
      <c r="E198" s="516"/>
      <c r="F198" s="725">
        <v>507</v>
      </c>
      <c r="G198" s="721" t="s">
        <v>3469</v>
      </c>
      <c r="H198" s="726" t="s">
        <v>3470</v>
      </c>
      <c r="I198" s="727" t="s">
        <v>3471</v>
      </c>
      <c r="J198" s="516"/>
      <c r="K198" s="725">
        <v>831</v>
      </c>
      <c r="L198" s="721" t="s">
        <v>3472</v>
      </c>
      <c r="M198" s="726" t="s">
        <v>3473</v>
      </c>
      <c r="N198" s="727" t="s">
        <v>3474</v>
      </c>
      <c r="O198" s="516"/>
      <c r="P198" s="725">
        <v>1155</v>
      </c>
      <c r="Q198" s="721" t="s">
        <v>3475</v>
      </c>
      <c r="R198" s="726" t="s">
        <v>3476</v>
      </c>
      <c r="S198" s="727" t="s">
        <v>3477</v>
      </c>
      <c r="T198" s="165"/>
      <c r="U198" s="165"/>
      <c r="V198" s="165"/>
      <c r="W198" s="165"/>
      <c r="X198" s="165"/>
      <c r="Y198" s="165"/>
      <c r="Z198" s="165"/>
      <c r="AA198" s="165"/>
      <c r="AB198" s="165"/>
      <c r="AC198" s="165"/>
      <c r="AD198" s="165"/>
      <c r="AE198" s="165"/>
      <c r="AF198" s="165"/>
      <c r="AG198" s="165"/>
      <c r="AH198" s="165"/>
      <c r="AI198" s="165"/>
    </row>
    <row r="199" spans="1:35">
      <c r="A199" s="725">
        <v>184</v>
      </c>
      <c r="B199" s="721" t="s">
        <v>3478</v>
      </c>
      <c r="C199" s="726" t="s">
        <v>3479</v>
      </c>
      <c r="D199" s="727" t="s">
        <v>3480</v>
      </c>
      <c r="E199" s="516"/>
      <c r="F199" s="725">
        <v>508</v>
      </c>
      <c r="G199" s="721" t="s">
        <v>3481</v>
      </c>
      <c r="H199" s="726" t="s">
        <v>3482</v>
      </c>
      <c r="I199" s="727" t="s">
        <v>3483</v>
      </c>
      <c r="J199" s="516"/>
      <c r="K199" s="725">
        <v>832</v>
      </c>
      <c r="L199" s="721" t="s">
        <v>3484</v>
      </c>
      <c r="M199" s="726" t="s">
        <v>3485</v>
      </c>
      <c r="N199" s="727" t="s">
        <v>3486</v>
      </c>
      <c r="O199" s="516"/>
      <c r="P199" s="725">
        <v>1156</v>
      </c>
      <c r="Q199" s="721" t="s">
        <v>3487</v>
      </c>
      <c r="R199" s="726" t="s">
        <v>3488</v>
      </c>
      <c r="S199" s="727" t="s">
        <v>3489</v>
      </c>
      <c r="T199" s="165"/>
      <c r="U199" s="165"/>
      <c r="V199" s="165"/>
      <c r="W199" s="165"/>
      <c r="X199" s="165"/>
      <c r="Y199" s="165"/>
      <c r="Z199" s="165"/>
      <c r="AA199" s="165"/>
      <c r="AB199" s="165"/>
      <c r="AC199" s="165"/>
      <c r="AD199" s="165"/>
      <c r="AE199" s="165"/>
      <c r="AF199" s="165"/>
      <c r="AG199" s="165"/>
      <c r="AH199" s="165"/>
      <c r="AI199" s="165"/>
    </row>
    <row r="200" spans="1:35">
      <c r="A200" s="725">
        <v>185</v>
      </c>
      <c r="B200" s="721" t="s">
        <v>3490</v>
      </c>
      <c r="C200" s="726" t="s">
        <v>3491</v>
      </c>
      <c r="D200" s="727" t="s">
        <v>3492</v>
      </c>
      <c r="E200" s="516"/>
      <c r="F200" s="725">
        <v>509</v>
      </c>
      <c r="G200" s="721" t="s">
        <v>3493</v>
      </c>
      <c r="H200" s="726" t="s">
        <v>3494</v>
      </c>
      <c r="I200" s="727" t="s">
        <v>3495</v>
      </c>
      <c r="J200" s="516"/>
      <c r="K200" s="725">
        <v>833</v>
      </c>
      <c r="L200" s="721" t="s">
        <v>3496</v>
      </c>
      <c r="M200" s="726" t="s">
        <v>3497</v>
      </c>
      <c r="N200" s="727" t="s">
        <v>3498</v>
      </c>
      <c r="O200" s="516"/>
      <c r="P200" s="725">
        <v>1157</v>
      </c>
      <c r="Q200" s="721" t="s">
        <v>3499</v>
      </c>
      <c r="R200" s="726" t="s">
        <v>3500</v>
      </c>
      <c r="S200" s="727" t="s">
        <v>3501</v>
      </c>
      <c r="T200" s="165"/>
      <c r="U200" s="165"/>
      <c r="V200" s="165"/>
      <c r="W200" s="165"/>
      <c r="X200" s="165"/>
      <c r="Y200" s="165"/>
      <c r="Z200" s="165"/>
      <c r="AA200" s="165"/>
      <c r="AB200" s="165"/>
      <c r="AC200" s="165"/>
      <c r="AD200" s="165"/>
      <c r="AE200" s="165"/>
      <c r="AF200" s="165"/>
      <c r="AG200" s="165"/>
      <c r="AH200" s="165"/>
      <c r="AI200" s="165"/>
    </row>
    <row r="201" spans="1:35">
      <c r="A201" s="725">
        <v>186</v>
      </c>
      <c r="B201" s="721" t="s">
        <v>3502</v>
      </c>
      <c r="C201" s="726" t="s">
        <v>3503</v>
      </c>
      <c r="D201" s="727" t="s">
        <v>3504</v>
      </c>
      <c r="E201" s="516"/>
      <c r="F201" s="725">
        <v>510</v>
      </c>
      <c r="G201" s="721" t="s">
        <v>3505</v>
      </c>
      <c r="H201" s="726" t="s">
        <v>3506</v>
      </c>
      <c r="I201" s="727" t="s">
        <v>3507</v>
      </c>
      <c r="J201" s="516"/>
      <c r="K201" s="725">
        <v>834</v>
      </c>
      <c r="L201" s="721" t="s">
        <v>3496</v>
      </c>
      <c r="M201" s="726" t="s">
        <v>3497</v>
      </c>
      <c r="N201" s="727" t="s">
        <v>3508</v>
      </c>
      <c r="O201" s="516"/>
      <c r="P201" s="725">
        <v>1158</v>
      </c>
      <c r="Q201" s="721" t="s">
        <v>3509</v>
      </c>
      <c r="R201" s="726" t="s">
        <v>3510</v>
      </c>
      <c r="S201" s="727" t="s">
        <v>3511</v>
      </c>
      <c r="T201" s="165"/>
      <c r="U201" s="165"/>
      <c r="V201" s="165"/>
      <c r="W201" s="165"/>
      <c r="X201" s="165"/>
      <c r="Y201" s="165"/>
      <c r="Z201" s="165"/>
      <c r="AA201" s="165"/>
      <c r="AB201" s="165"/>
      <c r="AC201" s="165"/>
      <c r="AD201" s="165"/>
      <c r="AE201" s="165"/>
      <c r="AF201" s="165"/>
      <c r="AG201" s="165"/>
      <c r="AH201" s="165"/>
      <c r="AI201" s="165"/>
    </row>
    <row r="202" spans="1:35">
      <c r="A202" s="725">
        <v>187</v>
      </c>
      <c r="B202" s="721" t="s">
        <v>3512</v>
      </c>
      <c r="C202" s="726" t="s">
        <v>3513</v>
      </c>
      <c r="D202" s="727" t="s">
        <v>3514</v>
      </c>
      <c r="E202" s="516"/>
      <c r="F202" s="725">
        <v>511</v>
      </c>
      <c r="G202" s="721" t="s">
        <v>3515</v>
      </c>
      <c r="H202" s="726" t="s">
        <v>3516</v>
      </c>
      <c r="I202" s="727" t="s">
        <v>3517</v>
      </c>
      <c r="J202" s="516"/>
      <c r="K202" s="725">
        <v>835</v>
      </c>
      <c r="L202" s="721" t="s">
        <v>3518</v>
      </c>
      <c r="M202" s="726" t="s">
        <v>1374</v>
      </c>
      <c r="N202" s="727" t="s">
        <v>3519</v>
      </c>
      <c r="O202" s="516"/>
      <c r="P202" s="725">
        <v>1159</v>
      </c>
      <c r="Q202" s="721" t="s">
        <v>3520</v>
      </c>
      <c r="R202" s="726" t="s">
        <v>3521</v>
      </c>
      <c r="S202" s="727" t="s">
        <v>3522</v>
      </c>
      <c r="T202" s="165"/>
      <c r="U202" s="165"/>
      <c r="V202" s="165"/>
      <c r="W202" s="165"/>
      <c r="X202" s="165"/>
      <c r="Y202" s="165"/>
      <c r="Z202" s="165"/>
      <c r="AA202" s="165"/>
      <c r="AB202" s="165"/>
      <c r="AC202" s="165"/>
      <c r="AD202" s="165"/>
      <c r="AE202" s="165"/>
      <c r="AF202" s="165"/>
      <c r="AG202" s="165"/>
      <c r="AH202" s="165"/>
      <c r="AI202" s="165"/>
    </row>
    <row r="203" spans="1:35">
      <c r="A203" s="725">
        <v>188</v>
      </c>
      <c r="B203" s="721" t="s">
        <v>3523</v>
      </c>
      <c r="C203" s="726" t="s">
        <v>3524</v>
      </c>
      <c r="D203" s="727" t="s">
        <v>3525</v>
      </c>
      <c r="E203" s="516"/>
      <c r="F203" s="725">
        <v>512</v>
      </c>
      <c r="G203" s="721" t="s">
        <v>3526</v>
      </c>
      <c r="H203" s="726" t="s">
        <v>3527</v>
      </c>
      <c r="I203" s="727" t="s">
        <v>3528</v>
      </c>
      <c r="J203" s="516"/>
      <c r="K203" s="725">
        <v>836</v>
      </c>
      <c r="L203" s="721" t="s">
        <v>3529</v>
      </c>
      <c r="M203" s="726" t="s">
        <v>1376</v>
      </c>
      <c r="N203" s="727" t="s">
        <v>3530</v>
      </c>
      <c r="O203" s="516"/>
      <c r="P203" s="725">
        <v>1160</v>
      </c>
      <c r="Q203" s="721" t="s">
        <v>3531</v>
      </c>
      <c r="R203" s="726" t="s">
        <v>3532</v>
      </c>
      <c r="S203" s="727" t="s">
        <v>3533</v>
      </c>
      <c r="T203" s="165"/>
      <c r="U203" s="165"/>
      <c r="V203" s="165"/>
      <c r="W203" s="165"/>
      <c r="X203" s="165"/>
      <c r="Y203" s="165"/>
      <c r="Z203" s="165"/>
      <c r="AA203" s="165"/>
      <c r="AB203" s="165"/>
      <c r="AC203" s="165"/>
      <c r="AD203" s="165"/>
      <c r="AE203" s="165"/>
      <c r="AF203" s="165"/>
      <c r="AG203" s="165"/>
      <c r="AH203" s="165"/>
      <c r="AI203" s="165"/>
    </row>
    <row r="204" spans="1:35">
      <c r="A204" s="725">
        <v>189</v>
      </c>
      <c r="B204" s="721" t="s">
        <v>3534</v>
      </c>
      <c r="C204" s="726" t="s">
        <v>3535</v>
      </c>
      <c r="D204" s="727" t="s">
        <v>3536</v>
      </c>
      <c r="E204" s="516"/>
      <c r="F204" s="725">
        <v>513</v>
      </c>
      <c r="G204" s="721" t="s">
        <v>3537</v>
      </c>
      <c r="H204" s="726" t="s">
        <v>3538</v>
      </c>
      <c r="I204" s="727" t="s">
        <v>3539</v>
      </c>
      <c r="J204" s="516"/>
      <c r="K204" s="725">
        <v>837</v>
      </c>
      <c r="L204" s="721" t="s">
        <v>3540</v>
      </c>
      <c r="M204" s="726" t="s">
        <v>1375</v>
      </c>
      <c r="O204" s="516"/>
      <c r="P204" s="725">
        <v>1161</v>
      </c>
      <c r="Q204" s="721" t="s">
        <v>3541</v>
      </c>
      <c r="R204" s="726" t="s">
        <v>3542</v>
      </c>
      <c r="S204" s="727" t="s">
        <v>3543</v>
      </c>
      <c r="T204" s="165"/>
      <c r="U204" s="165"/>
      <c r="V204" s="165"/>
      <c r="W204" s="165"/>
      <c r="X204" s="165"/>
      <c r="Y204" s="165"/>
      <c r="Z204" s="165"/>
      <c r="AA204" s="165"/>
      <c r="AB204" s="165"/>
      <c r="AC204" s="165"/>
      <c r="AD204" s="165"/>
      <c r="AE204" s="165"/>
      <c r="AF204" s="165"/>
      <c r="AG204" s="165"/>
      <c r="AH204" s="165"/>
      <c r="AI204" s="165"/>
    </row>
    <row r="205" spans="1:35">
      <c r="A205" s="725">
        <v>190</v>
      </c>
      <c r="B205" s="721" t="s">
        <v>3544</v>
      </c>
      <c r="C205" s="726" t="s">
        <v>3545</v>
      </c>
      <c r="D205" s="727" t="s">
        <v>3546</v>
      </c>
      <c r="E205" s="516"/>
      <c r="F205" s="725">
        <v>514</v>
      </c>
      <c r="G205" s="721" t="s">
        <v>3547</v>
      </c>
      <c r="H205" s="726" t="s">
        <v>3548</v>
      </c>
      <c r="I205" s="727" t="s">
        <v>3549</v>
      </c>
      <c r="J205" s="516"/>
      <c r="K205" s="725">
        <v>838</v>
      </c>
      <c r="L205" s="721" t="s">
        <v>3540</v>
      </c>
      <c r="M205" s="726" t="s">
        <v>1375</v>
      </c>
      <c r="N205" s="727" t="s">
        <v>3550</v>
      </c>
      <c r="O205" s="516"/>
      <c r="P205" s="725">
        <v>1162</v>
      </c>
      <c r="Q205" s="721" t="s">
        <v>3551</v>
      </c>
      <c r="R205" s="726" t="s">
        <v>3552</v>
      </c>
      <c r="S205" s="727" t="s">
        <v>3553</v>
      </c>
      <c r="T205" s="165"/>
      <c r="U205" s="165"/>
      <c r="V205" s="165"/>
      <c r="W205" s="165"/>
      <c r="X205" s="165"/>
      <c r="Y205" s="165"/>
      <c r="Z205" s="165"/>
      <c r="AA205" s="165"/>
      <c r="AB205" s="165"/>
      <c r="AC205" s="165"/>
      <c r="AD205" s="165"/>
      <c r="AE205" s="165"/>
      <c r="AF205" s="165"/>
      <c r="AG205" s="165"/>
      <c r="AH205" s="165"/>
      <c r="AI205" s="165"/>
    </row>
    <row r="206" spans="1:35">
      <c r="A206" s="725">
        <v>191</v>
      </c>
      <c r="B206" s="721" t="s">
        <v>3554</v>
      </c>
      <c r="C206" s="726" t="s">
        <v>3555</v>
      </c>
      <c r="D206" s="727" t="s">
        <v>3556</v>
      </c>
      <c r="E206" s="516"/>
      <c r="F206" s="725">
        <v>515</v>
      </c>
      <c r="G206" s="721" t="s">
        <v>3557</v>
      </c>
      <c r="H206" s="726" t="s">
        <v>3558</v>
      </c>
      <c r="I206" s="727" t="s">
        <v>3559</v>
      </c>
      <c r="J206" s="516"/>
      <c r="K206" s="725">
        <v>839</v>
      </c>
      <c r="L206" s="721" t="s">
        <v>3560</v>
      </c>
      <c r="M206" s="726" t="s">
        <v>3561</v>
      </c>
      <c r="N206" s="727" t="s">
        <v>3562</v>
      </c>
      <c r="O206" s="516"/>
      <c r="P206" s="725">
        <v>1163</v>
      </c>
      <c r="Q206" s="721" t="s">
        <v>3563</v>
      </c>
      <c r="R206" s="726" t="s">
        <v>3564</v>
      </c>
      <c r="S206" s="727" t="s">
        <v>3565</v>
      </c>
      <c r="T206" s="165"/>
      <c r="U206" s="165"/>
      <c r="V206" s="165"/>
      <c r="W206" s="165"/>
      <c r="X206" s="165"/>
      <c r="Y206" s="165"/>
      <c r="Z206" s="165"/>
      <c r="AA206" s="165"/>
      <c r="AB206" s="165"/>
      <c r="AC206" s="165"/>
      <c r="AD206" s="165"/>
      <c r="AE206" s="165"/>
      <c r="AF206" s="165"/>
      <c r="AG206" s="165"/>
      <c r="AH206" s="165"/>
      <c r="AI206" s="165"/>
    </row>
    <row r="207" spans="1:35">
      <c r="A207" s="725">
        <v>192</v>
      </c>
      <c r="B207" s="721" t="s">
        <v>3566</v>
      </c>
      <c r="C207" s="726" t="s">
        <v>3567</v>
      </c>
      <c r="D207" s="727" t="s">
        <v>3568</v>
      </c>
      <c r="E207" s="516"/>
      <c r="F207" s="725">
        <v>516</v>
      </c>
      <c r="G207" s="721" t="s">
        <v>3569</v>
      </c>
      <c r="H207" s="726" t="s">
        <v>3570</v>
      </c>
      <c r="I207" s="727" t="s">
        <v>3571</v>
      </c>
      <c r="J207" s="516"/>
      <c r="K207" s="725">
        <v>840</v>
      </c>
      <c r="L207" s="721" t="s">
        <v>3572</v>
      </c>
      <c r="M207" s="726" t="s">
        <v>3573</v>
      </c>
      <c r="N207" s="727" t="s">
        <v>3574</v>
      </c>
      <c r="O207" s="516"/>
      <c r="P207" s="725">
        <v>1164</v>
      </c>
      <c r="Q207" s="721" t="s">
        <v>3575</v>
      </c>
      <c r="R207" s="726" t="s">
        <v>3576</v>
      </c>
      <c r="S207" s="727" t="s">
        <v>3577</v>
      </c>
      <c r="T207" s="165"/>
      <c r="U207" s="165"/>
      <c r="V207" s="165"/>
      <c r="W207" s="165"/>
      <c r="X207" s="165"/>
      <c r="Y207" s="165"/>
      <c r="Z207" s="165"/>
      <c r="AA207" s="165"/>
      <c r="AB207" s="165"/>
      <c r="AC207" s="165"/>
      <c r="AD207" s="165"/>
      <c r="AE207" s="165"/>
      <c r="AF207" s="165"/>
      <c r="AG207" s="165"/>
      <c r="AH207" s="165"/>
      <c r="AI207" s="165"/>
    </row>
    <row r="208" spans="1:35">
      <c r="A208" s="725">
        <v>193</v>
      </c>
      <c r="B208" s="721" t="s">
        <v>3578</v>
      </c>
      <c r="C208" s="726" t="s">
        <v>3579</v>
      </c>
      <c r="D208" s="727" t="s">
        <v>3580</v>
      </c>
      <c r="E208" s="516"/>
      <c r="F208" s="725">
        <v>517</v>
      </c>
      <c r="G208" s="721" t="s">
        <v>3581</v>
      </c>
      <c r="H208" s="726" t="s">
        <v>3582</v>
      </c>
      <c r="I208" s="727" t="s">
        <v>3583</v>
      </c>
      <c r="J208" s="516"/>
      <c r="K208" s="725">
        <v>841</v>
      </c>
      <c r="L208" s="721" t="s">
        <v>3584</v>
      </c>
      <c r="M208" s="726" t="s">
        <v>3585</v>
      </c>
      <c r="N208" s="727" t="s">
        <v>3586</v>
      </c>
      <c r="O208" s="516"/>
      <c r="P208" s="725">
        <v>1165</v>
      </c>
      <c r="Q208" s="721" t="s">
        <v>3587</v>
      </c>
      <c r="R208" s="726" t="s">
        <v>3588</v>
      </c>
      <c r="S208" s="727" t="s">
        <v>3589</v>
      </c>
      <c r="T208" s="165"/>
      <c r="U208" s="165"/>
      <c r="V208" s="165"/>
      <c r="W208" s="165"/>
      <c r="X208" s="165"/>
      <c r="Y208" s="165"/>
      <c r="Z208" s="165"/>
      <c r="AA208" s="165"/>
      <c r="AB208" s="165"/>
      <c r="AC208" s="165"/>
      <c r="AD208" s="165"/>
      <c r="AE208" s="165"/>
      <c r="AF208" s="165"/>
      <c r="AG208" s="165"/>
      <c r="AH208" s="165"/>
      <c r="AI208" s="165"/>
    </row>
    <row r="209" spans="1:35">
      <c r="A209" s="725">
        <v>194</v>
      </c>
      <c r="B209" s="721" t="s">
        <v>3590</v>
      </c>
      <c r="C209" s="726" t="s">
        <v>3591</v>
      </c>
      <c r="D209" s="727" t="s">
        <v>3592</v>
      </c>
      <c r="E209" s="516"/>
      <c r="F209" s="725">
        <v>518</v>
      </c>
      <c r="G209" s="721" t="s">
        <v>3593</v>
      </c>
      <c r="H209" s="726" t="s">
        <v>3594</v>
      </c>
      <c r="I209" s="727" t="s">
        <v>3595</v>
      </c>
      <c r="J209" s="516"/>
      <c r="K209" s="725">
        <v>842</v>
      </c>
      <c r="L209" s="721" t="s">
        <v>3596</v>
      </c>
      <c r="M209" s="726" t="s">
        <v>3597</v>
      </c>
      <c r="N209" s="727" t="s">
        <v>3598</v>
      </c>
      <c r="O209" s="516"/>
      <c r="P209" s="725">
        <v>1166</v>
      </c>
      <c r="Q209" s="721" t="s">
        <v>3599</v>
      </c>
      <c r="R209" s="726" t="s">
        <v>3600</v>
      </c>
      <c r="S209" s="727" t="s">
        <v>3601</v>
      </c>
      <c r="T209" s="165"/>
      <c r="U209" s="165"/>
      <c r="V209" s="165"/>
      <c r="W209" s="165"/>
      <c r="X209" s="165"/>
      <c r="Y209" s="165"/>
      <c r="Z209" s="165"/>
      <c r="AA209" s="165"/>
      <c r="AB209" s="165"/>
      <c r="AC209" s="165"/>
      <c r="AD209" s="165"/>
      <c r="AE209" s="165"/>
      <c r="AF209" s="165"/>
      <c r="AG209" s="165"/>
      <c r="AH209" s="165"/>
      <c r="AI209" s="165"/>
    </row>
    <row r="210" spans="1:35">
      <c r="A210" s="725">
        <v>195</v>
      </c>
      <c r="B210" s="721" t="s">
        <v>3602</v>
      </c>
      <c r="C210" s="726" t="s">
        <v>3603</v>
      </c>
      <c r="D210" s="727" t="s">
        <v>3604</v>
      </c>
      <c r="E210" s="516"/>
      <c r="F210" s="725">
        <v>519</v>
      </c>
      <c r="G210" s="721" t="s">
        <v>3605</v>
      </c>
      <c r="H210" s="726" t="s">
        <v>3606</v>
      </c>
      <c r="I210" s="727" t="s">
        <v>3607</v>
      </c>
      <c r="J210" s="516"/>
      <c r="K210" s="725">
        <v>843</v>
      </c>
      <c r="L210" s="721" t="s">
        <v>3608</v>
      </c>
      <c r="M210" s="726" t="s">
        <v>3609</v>
      </c>
      <c r="N210" s="727" t="s">
        <v>3610</v>
      </c>
      <c r="O210" s="516"/>
      <c r="P210" s="725">
        <v>1167</v>
      </c>
      <c r="Q210" s="721" t="s">
        <v>3611</v>
      </c>
      <c r="R210" s="726" t="s">
        <v>3612</v>
      </c>
      <c r="S210" s="727" t="s">
        <v>3613</v>
      </c>
      <c r="T210" s="165"/>
      <c r="U210" s="165"/>
      <c r="V210" s="165"/>
      <c r="W210" s="165"/>
      <c r="X210" s="165"/>
      <c r="Y210" s="165"/>
      <c r="Z210" s="165"/>
      <c r="AA210" s="165"/>
      <c r="AB210" s="165"/>
      <c r="AC210" s="165"/>
      <c r="AD210" s="165"/>
      <c r="AE210" s="165"/>
      <c r="AF210" s="165"/>
      <c r="AG210" s="165"/>
      <c r="AH210" s="165"/>
      <c r="AI210" s="165"/>
    </row>
    <row r="211" spans="1:35">
      <c r="A211" s="725">
        <v>196</v>
      </c>
      <c r="B211" s="721" t="s">
        <v>3614</v>
      </c>
      <c r="C211" s="726" t="s">
        <v>3615</v>
      </c>
      <c r="D211" s="727" t="s">
        <v>3616</v>
      </c>
      <c r="E211" s="516"/>
      <c r="F211" s="725">
        <v>520</v>
      </c>
      <c r="G211" s="721" t="s">
        <v>3617</v>
      </c>
      <c r="H211" s="726" t="s">
        <v>3618</v>
      </c>
      <c r="I211" s="727" t="s">
        <v>3619</v>
      </c>
      <c r="J211" s="516"/>
      <c r="K211" s="725">
        <v>844</v>
      </c>
      <c r="L211" s="721" t="s">
        <v>3620</v>
      </c>
      <c r="M211" s="726" t="s">
        <v>3621</v>
      </c>
      <c r="N211" s="727" t="s">
        <v>3622</v>
      </c>
      <c r="O211" s="516"/>
      <c r="P211" s="725">
        <v>1168</v>
      </c>
      <c r="Q211" s="721" t="s">
        <v>3623</v>
      </c>
      <c r="R211" s="726" t="s">
        <v>3624</v>
      </c>
      <c r="S211" s="727" t="s">
        <v>3625</v>
      </c>
      <c r="T211" s="165"/>
      <c r="U211" s="165"/>
      <c r="V211" s="165"/>
      <c r="W211" s="165"/>
      <c r="X211" s="165"/>
      <c r="Y211" s="165"/>
      <c r="Z211" s="165"/>
      <c r="AA211" s="165"/>
      <c r="AB211" s="165"/>
      <c r="AC211" s="165"/>
      <c r="AD211" s="165"/>
      <c r="AE211" s="165"/>
      <c r="AF211" s="165"/>
      <c r="AG211" s="165"/>
      <c r="AH211" s="165"/>
      <c r="AI211" s="165"/>
    </row>
    <row r="212" spans="1:35">
      <c r="A212" s="725">
        <v>197</v>
      </c>
      <c r="B212" s="721" t="s">
        <v>3626</v>
      </c>
      <c r="C212" s="726" t="s">
        <v>3627</v>
      </c>
      <c r="D212" s="727" t="s">
        <v>3628</v>
      </c>
      <c r="E212" s="516"/>
      <c r="F212" s="725">
        <v>521</v>
      </c>
      <c r="G212" s="721" t="s">
        <v>3629</v>
      </c>
      <c r="H212" s="726" t="s">
        <v>3630</v>
      </c>
      <c r="I212" s="727" t="s">
        <v>3631</v>
      </c>
      <c r="J212" s="516"/>
      <c r="K212" s="725">
        <v>845</v>
      </c>
      <c r="L212" s="721" t="s">
        <v>3632</v>
      </c>
      <c r="M212" s="726" t="s">
        <v>3633</v>
      </c>
      <c r="N212" s="727" t="s">
        <v>3634</v>
      </c>
      <c r="O212" s="516"/>
      <c r="P212" s="725">
        <v>1169</v>
      </c>
      <c r="Q212" s="721" t="s">
        <v>3635</v>
      </c>
      <c r="R212" s="726" t="s">
        <v>3636</v>
      </c>
      <c r="S212" s="727" t="s">
        <v>3637</v>
      </c>
      <c r="T212" s="165"/>
      <c r="U212" s="165"/>
      <c r="V212" s="165"/>
      <c r="W212" s="165"/>
      <c r="X212" s="165"/>
      <c r="Y212" s="165"/>
      <c r="Z212" s="165"/>
      <c r="AA212" s="165"/>
      <c r="AB212" s="165"/>
      <c r="AC212" s="165"/>
      <c r="AD212" s="165"/>
      <c r="AE212" s="165"/>
      <c r="AF212" s="165"/>
      <c r="AG212" s="165"/>
      <c r="AH212" s="165"/>
      <c r="AI212" s="165"/>
    </row>
    <row r="213" spans="1:35">
      <c r="A213" s="725">
        <v>198</v>
      </c>
      <c r="B213" s="721" t="s">
        <v>3638</v>
      </c>
      <c r="C213" s="726" t="s">
        <v>3639</v>
      </c>
      <c r="D213" s="727" t="s">
        <v>3640</v>
      </c>
      <c r="E213" s="516"/>
      <c r="F213" s="725">
        <v>522</v>
      </c>
      <c r="G213" s="721" t="s">
        <v>3641</v>
      </c>
      <c r="H213" s="726" t="s">
        <v>3642</v>
      </c>
      <c r="I213" s="727" t="s">
        <v>3643</v>
      </c>
      <c r="J213" s="516"/>
      <c r="K213" s="725">
        <v>846</v>
      </c>
      <c r="L213" s="721" t="s">
        <v>3644</v>
      </c>
      <c r="M213" s="726" t="s">
        <v>3645</v>
      </c>
      <c r="N213" s="727" t="s">
        <v>3646</v>
      </c>
      <c r="O213" s="516"/>
      <c r="P213" s="725">
        <v>1170</v>
      </c>
      <c r="Q213" s="721" t="s">
        <v>3647</v>
      </c>
      <c r="R213" s="726" t="s">
        <v>3648</v>
      </c>
      <c r="S213" s="727" t="s">
        <v>3649</v>
      </c>
      <c r="T213" s="165"/>
      <c r="U213" s="165"/>
      <c r="V213" s="165"/>
      <c r="W213" s="165"/>
      <c r="X213" s="165"/>
      <c r="Y213" s="165"/>
      <c r="Z213" s="165"/>
      <c r="AA213" s="165"/>
      <c r="AB213" s="165"/>
      <c r="AC213" s="165"/>
      <c r="AD213" s="165"/>
      <c r="AE213" s="165"/>
      <c r="AF213" s="165"/>
      <c r="AG213" s="165"/>
      <c r="AH213" s="165"/>
      <c r="AI213" s="165"/>
    </row>
    <row r="214" spans="1:35">
      <c r="A214" s="725">
        <v>199</v>
      </c>
      <c r="B214" s="721" t="s">
        <v>3650</v>
      </c>
      <c r="C214" s="726" t="s">
        <v>3651</v>
      </c>
      <c r="D214" s="727" t="s">
        <v>3652</v>
      </c>
      <c r="E214" s="516"/>
      <c r="F214" s="725">
        <v>523</v>
      </c>
      <c r="G214" s="721" t="s">
        <v>3653</v>
      </c>
      <c r="H214" s="726" t="s">
        <v>3654</v>
      </c>
      <c r="I214" s="727" t="s">
        <v>3655</v>
      </c>
      <c r="J214" s="516"/>
      <c r="K214" s="725">
        <v>847</v>
      </c>
      <c r="L214" s="721" t="s">
        <v>3656</v>
      </c>
      <c r="M214" s="726" t="s">
        <v>3657</v>
      </c>
      <c r="N214" s="727" t="s">
        <v>3658</v>
      </c>
      <c r="O214" s="516"/>
      <c r="P214" s="725">
        <v>1171</v>
      </c>
      <c r="Q214" s="721" t="s">
        <v>3659</v>
      </c>
      <c r="R214" s="726" t="s">
        <v>3660</v>
      </c>
      <c r="S214" s="727" t="s">
        <v>3661</v>
      </c>
      <c r="T214" s="165"/>
      <c r="U214" s="165"/>
      <c r="V214" s="165"/>
      <c r="W214" s="165"/>
      <c r="X214" s="165"/>
      <c r="Y214" s="165"/>
      <c r="Z214" s="165"/>
      <c r="AA214" s="165"/>
      <c r="AB214" s="165"/>
      <c r="AC214" s="165"/>
      <c r="AD214" s="165"/>
      <c r="AE214" s="165"/>
      <c r="AF214" s="165"/>
      <c r="AG214" s="165"/>
      <c r="AH214" s="165"/>
      <c r="AI214" s="165"/>
    </row>
    <row r="215" spans="1:35">
      <c r="A215" s="725">
        <v>200</v>
      </c>
      <c r="B215" s="721" t="s">
        <v>3662</v>
      </c>
      <c r="C215" s="726" t="s">
        <v>3663</v>
      </c>
      <c r="D215" s="727" t="s">
        <v>3664</v>
      </c>
      <c r="E215" s="516"/>
      <c r="F215" s="725">
        <v>524</v>
      </c>
      <c r="G215" s="721" t="s">
        <v>3665</v>
      </c>
      <c r="H215" s="726" t="s">
        <v>3666</v>
      </c>
      <c r="I215" s="727" t="s">
        <v>3667</v>
      </c>
      <c r="J215" s="516"/>
      <c r="K215" s="725">
        <v>848</v>
      </c>
      <c r="L215" s="721" t="s">
        <v>3668</v>
      </c>
      <c r="M215" s="726" t="s">
        <v>3669</v>
      </c>
      <c r="N215" s="727" t="s">
        <v>3670</v>
      </c>
      <c r="O215" s="516"/>
      <c r="P215" s="725">
        <v>1172</v>
      </c>
      <c r="Q215" s="721" t="s">
        <v>3671</v>
      </c>
      <c r="R215" s="726" t="s">
        <v>3672</v>
      </c>
      <c r="S215" s="727" t="s">
        <v>3673</v>
      </c>
      <c r="T215" s="165"/>
      <c r="U215" s="165"/>
      <c r="V215" s="165"/>
      <c r="W215" s="165"/>
      <c r="X215" s="165"/>
      <c r="Y215" s="165"/>
      <c r="Z215" s="165"/>
      <c r="AA215" s="165"/>
      <c r="AB215" s="165"/>
      <c r="AC215" s="165"/>
      <c r="AD215" s="165"/>
      <c r="AE215" s="165"/>
      <c r="AF215" s="165"/>
      <c r="AG215" s="165"/>
      <c r="AH215" s="165"/>
      <c r="AI215" s="165"/>
    </row>
    <row r="216" spans="1:35">
      <c r="A216" s="725">
        <v>201</v>
      </c>
      <c r="B216" s="721" t="s">
        <v>3674</v>
      </c>
      <c r="C216" s="726" t="s">
        <v>3675</v>
      </c>
      <c r="D216" s="727" t="s">
        <v>3676</v>
      </c>
      <c r="E216" s="516"/>
      <c r="F216" s="725">
        <v>525</v>
      </c>
      <c r="G216" s="721" t="s">
        <v>3677</v>
      </c>
      <c r="H216" s="726" t="s">
        <v>3678</v>
      </c>
      <c r="I216" s="727" t="s">
        <v>3679</v>
      </c>
      <c r="J216" s="516"/>
      <c r="K216" s="725">
        <v>849</v>
      </c>
      <c r="L216" s="721" t="s">
        <v>3680</v>
      </c>
      <c r="M216" s="726" t="s">
        <v>3681</v>
      </c>
      <c r="N216" s="727" t="s">
        <v>3682</v>
      </c>
      <c r="O216" s="516"/>
      <c r="P216" s="725">
        <v>1173</v>
      </c>
      <c r="Q216" s="721" t="s">
        <v>3683</v>
      </c>
      <c r="R216" s="726" t="s">
        <v>3684</v>
      </c>
      <c r="S216" s="727" t="s">
        <v>3685</v>
      </c>
      <c r="T216" s="165"/>
      <c r="U216" s="165"/>
      <c r="V216" s="165"/>
      <c r="W216" s="165"/>
      <c r="X216" s="165"/>
      <c r="Y216" s="165"/>
      <c r="Z216" s="165"/>
      <c r="AA216" s="165"/>
      <c r="AB216" s="165"/>
      <c r="AC216" s="165"/>
      <c r="AD216" s="165"/>
      <c r="AE216" s="165"/>
      <c r="AF216" s="165"/>
      <c r="AG216" s="165"/>
      <c r="AH216" s="165"/>
      <c r="AI216" s="165"/>
    </row>
    <row r="217" spans="1:35">
      <c r="A217" s="725">
        <v>202</v>
      </c>
      <c r="B217" s="721" t="s">
        <v>3686</v>
      </c>
      <c r="C217" s="726" t="s">
        <v>3687</v>
      </c>
      <c r="D217" s="727" t="s">
        <v>3688</v>
      </c>
      <c r="E217" s="516"/>
      <c r="F217" s="725">
        <v>526</v>
      </c>
      <c r="G217" s="721" t="s">
        <v>3689</v>
      </c>
      <c r="H217" s="726" t="s">
        <v>3690</v>
      </c>
      <c r="I217" s="727" t="s">
        <v>3691</v>
      </c>
      <c r="J217" s="516"/>
      <c r="K217" s="725">
        <v>850</v>
      </c>
      <c r="L217" s="721" t="s">
        <v>3692</v>
      </c>
      <c r="M217" s="726" t="s">
        <v>3693</v>
      </c>
      <c r="N217" s="727" t="s">
        <v>2147</v>
      </c>
      <c r="O217" s="516"/>
      <c r="P217" s="725">
        <v>1174</v>
      </c>
      <c r="Q217" s="721" t="s">
        <v>3694</v>
      </c>
      <c r="R217" s="726" t="s">
        <v>3695</v>
      </c>
      <c r="S217" s="727" t="s">
        <v>3696</v>
      </c>
      <c r="T217" s="165"/>
      <c r="U217" s="165"/>
      <c r="V217" s="165"/>
      <c r="W217" s="165"/>
      <c r="X217" s="165"/>
      <c r="Y217" s="165"/>
      <c r="Z217" s="165"/>
      <c r="AA217" s="165"/>
      <c r="AB217" s="165"/>
      <c r="AC217" s="165"/>
      <c r="AD217" s="165"/>
      <c r="AE217" s="165"/>
      <c r="AF217" s="165"/>
      <c r="AG217" s="165"/>
      <c r="AH217" s="165"/>
      <c r="AI217" s="165"/>
    </row>
    <row r="218" spans="1:35">
      <c r="A218" s="725">
        <v>203</v>
      </c>
      <c r="B218" s="721" t="s">
        <v>3697</v>
      </c>
      <c r="C218" s="726" t="s">
        <v>3698</v>
      </c>
      <c r="D218" s="727" t="s">
        <v>3699</v>
      </c>
      <c r="E218" s="516"/>
      <c r="F218" s="725">
        <v>527</v>
      </c>
      <c r="G218" s="721" t="s">
        <v>3700</v>
      </c>
      <c r="H218" s="726" t="s">
        <v>3701</v>
      </c>
      <c r="I218" s="727" t="s">
        <v>3702</v>
      </c>
      <c r="J218" s="516"/>
      <c r="K218" s="725">
        <v>851</v>
      </c>
      <c r="L218" s="721" t="s">
        <v>3703</v>
      </c>
      <c r="M218" s="726" t="s">
        <v>3704</v>
      </c>
      <c r="N218" s="727" t="s">
        <v>3705</v>
      </c>
      <c r="O218" s="516"/>
      <c r="P218" s="725">
        <v>1175</v>
      </c>
      <c r="Q218" s="721" t="s">
        <v>3706</v>
      </c>
      <c r="R218" s="726" t="s">
        <v>3707</v>
      </c>
      <c r="S218" s="727" t="s">
        <v>3708</v>
      </c>
      <c r="T218" s="165"/>
      <c r="U218" s="165"/>
      <c r="V218" s="165"/>
      <c r="W218" s="165"/>
      <c r="X218" s="165"/>
      <c r="Y218" s="165"/>
      <c r="Z218" s="165"/>
      <c r="AA218" s="165"/>
      <c r="AB218" s="165"/>
      <c r="AC218" s="165"/>
      <c r="AD218" s="165"/>
      <c r="AE218" s="165"/>
      <c r="AF218" s="165"/>
      <c r="AG218" s="165"/>
      <c r="AH218" s="165"/>
      <c r="AI218" s="165"/>
    </row>
    <row r="219" spans="1:35">
      <c r="A219" s="725">
        <v>204</v>
      </c>
      <c r="B219" s="721" t="s">
        <v>3709</v>
      </c>
      <c r="C219" s="726" t="s">
        <v>3710</v>
      </c>
      <c r="D219" s="727" t="s">
        <v>3711</v>
      </c>
      <c r="E219" s="516"/>
      <c r="F219" s="725">
        <v>528</v>
      </c>
      <c r="G219" s="721" t="s">
        <v>3712</v>
      </c>
      <c r="H219" s="726" t="s">
        <v>3713</v>
      </c>
      <c r="I219" s="727" t="s">
        <v>3714</v>
      </c>
      <c r="J219" s="516"/>
      <c r="K219" s="725">
        <v>852</v>
      </c>
      <c r="L219" s="721" t="s">
        <v>3715</v>
      </c>
      <c r="M219" s="726" t="s">
        <v>3716</v>
      </c>
      <c r="N219" s="727" t="s">
        <v>3717</v>
      </c>
      <c r="O219" s="516"/>
      <c r="P219" s="725">
        <v>1176</v>
      </c>
      <c r="Q219" s="721" t="s">
        <v>3718</v>
      </c>
      <c r="R219" s="726" t="s">
        <v>3719</v>
      </c>
      <c r="S219" s="727" t="s">
        <v>3720</v>
      </c>
      <c r="T219" s="165"/>
      <c r="U219" s="165"/>
      <c r="V219" s="165"/>
      <c r="W219" s="165"/>
      <c r="X219" s="165"/>
      <c r="Y219" s="165"/>
      <c r="Z219" s="165"/>
      <c r="AA219" s="165"/>
      <c r="AB219" s="165"/>
      <c r="AC219" s="165"/>
      <c r="AD219" s="165"/>
      <c r="AE219" s="165"/>
      <c r="AF219" s="165"/>
      <c r="AG219" s="165"/>
      <c r="AH219" s="165"/>
      <c r="AI219" s="165"/>
    </row>
    <row r="220" spans="1:35">
      <c r="A220" s="725">
        <v>205</v>
      </c>
      <c r="B220" s="721" t="s">
        <v>3721</v>
      </c>
      <c r="C220" s="726" t="s">
        <v>3722</v>
      </c>
      <c r="D220" s="727" t="s">
        <v>3723</v>
      </c>
      <c r="E220" s="516"/>
      <c r="F220" s="725">
        <v>529</v>
      </c>
      <c r="G220" s="721" t="s">
        <v>3724</v>
      </c>
      <c r="H220" s="726" t="s">
        <v>3725</v>
      </c>
      <c r="I220" s="727" t="s">
        <v>3726</v>
      </c>
      <c r="J220" s="516"/>
      <c r="K220" s="725">
        <v>853</v>
      </c>
      <c r="L220" s="721" t="s">
        <v>3727</v>
      </c>
      <c r="M220" s="726" t="s">
        <v>3728</v>
      </c>
      <c r="N220" s="727" t="s">
        <v>3729</v>
      </c>
      <c r="O220" s="516"/>
      <c r="P220" s="725">
        <v>1177</v>
      </c>
      <c r="Q220" s="721" t="s">
        <v>3730</v>
      </c>
      <c r="R220" s="726" t="s">
        <v>3731</v>
      </c>
      <c r="S220" s="727" t="s">
        <v>3732</v>
      </c>
      <c r="T220" s="165"/>
      <c r="U220" s="165"/>
      <c r="V220" s="165"/>
      <c r="W220" s="165"/>
      <c r="X220" s="165"/>
      <c r="Y220" s="165"/>
      <c r="Z220" s="165"/>
      <c r="AA220" s="165"/>
      <c r="AB220" s="165"/>
      <c r="AC220" s="165"/>
      <c r="AD220" s="165"/>
      <c r="AE220" s="165"/>
      <c r="AF220" s="165"/>
      <c r="AG220" s="165"/>
      <c r="AH220" s="165"/>
      <c r="AI220" s="165"/>
    </row>
    <row r="221" spans="1:35">
      <c r="A221" s="725">
        <v>206</v>
      </c>
      <c r="B221" s="721" t="s">
        <v>3733</v>
      </c>
      <c r="C221" s="726" t="s">
        <v>3734</v>
      </c>
      <c r="D221" s="727" t="s">
        <v>3735</v>
      </c>
      <c r="E221" s="516"/>
      <c r="F221" s="725">
        <v>530</v>
      </c>
      <c r="G221" s="721" t="s">
        <v>3736</v>
      </c>
      <c r="H221" s="726" t="s">
        <v>3737</v>
      </c>
      <c r="I221" s="727" t="s">
        <v>3738</v>
      </c>
      <c r="J221" s="516"/>
      <c r="K221" s="725">
        <v>854</v>
      </c>
      <c r="L221" s="721" t="s">
        <v>3739</v>
      </c>
      <c r="M221" s="726" t="s">
        <v>3740</v>
      </c>
      <c r="N221" s="727" t="s">
        <v>3741</v>
      </c>
      <c r="O221" s="516"/>
      <c r="P221" s="725">
        <v>1178</v>
      </c>
      <c r="Q221" s="721" t="s">
        <v>3742</v>
      </c>
      <c r="R221" s="726" t="s">
        <v>3743</v>
      </c>
      <c r="S221" s="727" t="s">
        <v>3744</v>
      </c>
      <c r="T221" s="165"/>
      <c r="U221" s="165"/>
      <c r="V221" s="165"/>
      <c r="W221" s="165"/>
      <c r="X221" s="165"/>
      <c r="Y221" s="165"/>
      <c r="Z221" s="165"/>
      <c r="AA221" s="165"/>
      <c r="AB221" s="165"/>
      <c r="AC221" s="165"/>
      <c r="AD221" s="165"/>
      <c r="AE221" s="165"/>
      <c r="AF221" s="165"/>
      <c r="AG221" s="165"/>
      <c r="AH221" s="165"/>
      <c r="AI221" s="165"/>
    </row>
    <row r="222" spans="1:35">
      <c r="A222" s="725">
        <v>207</v>
      </c>
      <c r="B222" s="721" t="s">
        <v>3745</v>
      </c>
      <c r="C222" s="726" t="s">
        <v>3746</v>
      </c>
      <c r="D222" s="727" t="s">
        <v>3747</v>
      </c>
      <c r="E222" s="516"/>
      <c r="F222" s="725">
        <v>531</v>
      </c>
      <c r="G222" s="721" t="s">
        <v>3748</v>
      </c>
      <c r="H222" s="726" t="s">
        <v>3749</v>
      </c>
      <c r="I222" s="727" t="s">
        <v>3750</v>
      </c>
      <c r="J222" s="516"/>
      <c r="K222" s="725">
        <v>855</v>
      </c>
      <c r="L222" s="721" t="s">
        <v>3751</v>
      </c>
      <c r="M222" s="726" t="s">
        <v>3752</v>
      </c>
      <c r="N222" s="727" t="s">
        <v>3753</v>
      </c>
      <c r="O222" s="516"/>
      <c r="P222" s="725">
        <v>1179</v>
      </c>
      <c r="Q222" s="721" t="s">
        <v>3754</v>
      </c>
      <c r="R222" s="726" t="s">
        <v>3755</v>
      </c>
      <c r="S222" s="727" t="s">
        <v>3756</v>
      </c>
      <c r="T222" s="165"/>
      <c r="U222" s="165"/>
      <c r="V222" s="165"/>
      <c r="W222" s="165"/>
      <c r="X222" s="165"/>
      <c r="Y222" s="165"/>
      <c r="Z222" s="165"/>
      <c r="AA222" s="165"/>
      <c r="AB222" s="165"/>
      <c r="AC222" s="165"/>
      <c r="AD222" s="165"/>
      <c r="AE222" s="165"/>
      <c r="AF222" s="165"/>
      <c r="AG222" s="165"/>
      <c r="AH222" s="165"/>
      <c r="AI222" s="165"/>
    </row>
    <row r="223" spans="1:35">
      <c r="A223" s="725">
        <v>208</v>
      </c>
      <c r="B223" s="721" t="s">
        <v>3757</v>
      </c>
      <c r="C223" s="726" t="s">
        <v>3758</v>
      </c>
      <c r="D223" s="727" t="s">
        <v>3759</v>
      </c>
      <c r="E223" s="516"/>
      <c r="F223" s="725">
        <v>532</v>
      </c>
      <c r="G223" s="721" t="s">
        <v>3760</v>
      </c>
      <c r="H223" s="726" t="s">
        <v>3761</v>
      </c>
      <c r="I223" s="727" t="s">
        <v>3762</v>
      </c>
      <c r="J223" s="516"/>
      <c r="K223" s="725">
        <v>856</v>
      </c>
      <c r="L223" s="721" t="s">
        <v>3763</v>
      </c>
      <c r="M223" s="726" t="s">
        <v>3764</v>
      </c>
      <c r="N223" s="727" t="s">
        <v>3765</v>
      </c>
      <c r="O223" s="516"/>
      <c r="P223" s="725">
        <v>1180</v>
      </c>
      <c r="Q223" s="721" t="s">
        <v>3766</v>
      </c>
      <c r="R223" s="726" t="s">
        <v>3767</v>
      </c>
      <c r="S223" s="727" t="s">
        <v>3768</v>
      </c>
      <c r="T223" s="165"/>
      <c r="U223" s="165"/>
      <c r="V223" s="165"/>
      <c r="W223" s="165"/>
      <c r="X223" s="165"/>
      <c r="Y223" s="165"/>
      <c r="Z223" s="165"/>
      <c r="AA223" s="165"/>
      <c r="AB223" s="165"/>
      <c r="AC223" s="165"/>
      <c r="AD223" s="165"/>
      <c r="AE223" s="165"/>
      <c r="AF223" s="165"/>
      <c r="AG223" s="165"/>
      <c r="AH223" s="165"/>
      <c r="AI223" s="165"/>
    </row>
    <row r="224" spans="1:35">
      <c r="A224" s="725">
        <v>209</v>
      </c>
      <c r="B224" s="721" t="s">
        <v>3769</v>
      </c>
      <c r="C224" s="726" t="s">
        <v>3770</v>
      </c>
      <c r="D224" s="727" t="s">
        <v>3771</v>
      </c>
      <c r="E224" s="516"/>
      <c r="F224" s="725">
        <v>533</v>
      </c>
      <c r="G224" s="721" t="s">
        <v>3772</v>
      </c>
      <c r="H224" s="726" t="s">
        <v>3773</v>
      </c>
      <c r="I224" s="727" t="s">
        <v>3774</v>
      </c>
      <c r="J224" s="516"/>
      <c r="K224" s="725">
        <v>857</v>
      </c>
      <c r="L224" s="721" t="s">
        <v>3775</v>
      </c>
      <c r="M224" s="726" t="s">
        <v>3776</v>
      </c>
      <c r="N224" s="727" t="s">
        <v>3765</v>
      </c>
      <c r="O224" s="516"/>
      <c r="P224" s="725">
        <v>1181</v>
      </c>
      <c r="Q224" s="721" t="s">
        <v>3777</v>
      </c>
      <c r="R224" s="726" t="s">
        <v>3778</v>
      </c>
      <c r="S224" s="727" t="s">
        <v>3779</v>
      </c>
      <c r="T224" s="165"/>
      <c r="U224" s="165"/>
      <c r="V224" s="165"/>
      <c r="W224" s="165"/>
      <c r="X224" s="165"/>
      <c r="Y224" s="165"/>
      <c r="Z224" s="165"/>
      <c r="AA224" s="165"/>
      <c r="AB224" s="165"/>
      <c r="AC224" s="165"/>
      <c r="AD224" s="165"/>
      <c r="AE224" s="165"/>
      <c r="AF224" s="165"/>
      <c r="AG224" s="165"/>
      <c r="AH224" s="165"/>
      <c r="AI224" s="165"/>
    </row>
    <row r="225" spans="1:35">
      <c r="A225" s="725">
        <v>210</v>
      </c>
      <c r="B225" s="721" t="s">
        <v>3780</v>
      </c>
      <c r="C225" s="726" t="s">
        <v>3781</v>
      </c>
      <c r="D225" s="727" t="s">
        <v>3782</v>
      </c>
      <c r="E225" s="516"/>
      <c r="F225" s="725">
        <v>534</v>
      </c>
      <c r="G225" s="721" t="s">
        <v>3783</v>
      </c>
      <c r="H225" s="726" t="s">
        <v>3784</v>
      </c>
      <c r="I225" s="727" t="s">
        <v>3785</v>
      </c>
      <c r="J225" s="516"/>
      <c r="K225" s="725">
        <v>858</v>
      </c>
      <c r="L225" s="721" t="s">
        <v>3786</v>
      </c>
      <c r="M225" s="726" t="s">
        <v>3787</v>
      </c>
      <c r="N225" s="727" t="s">
        <v>3788</v>
      </c>
      <c r="O225" s="516"/>
      <c r="P225" s="725">
        <v>1182</v>
      </c>
      <c r="Q225" s="721" t="s">
        <v>3789</v>
      </c>
      <c r="R225" s="726" t="s">
        <v>3790</v>
      </c>
      <c r="S225" s="727" t="s">
        <v>3791</v>
      </c>
      <c r="T225" s="165"/>
      <c r="U225" s="165"/>
      <c r="V225" s="165"/>
      <c r="W225" s="165"/>
      <c r="X225" s="165"/>
      <c r="Y225" s="165"/>
      <c r="Z225" s="165"/>
      <c r="AA225" s="165"/>
      <c r="AB225" s="165"/>
      <c r="AC225" s="165"/>
      <c r="AD225" s="165"/>
      <c r="AE225" s="165"/>
      <c r="AF225" s="165"/>
      <c r="AG225" s="165"/>
      <c r="AH225" s="165"/>
      <c r="AI225" s="165"/>
    </row>
    <row r="226" spans="1:35">
      <c r="A226" s="725">
        <v>211</v>
      </c>
      <c r="B226" s="721" t="s">
        <v>3792</v>
      </c>
      <c r="C226" s="726" t="s">
        <v>3793</v>
      </c>
      <c r="D226" s="727" t="s">
        <v>3794</v>
      </c>
      <c r="E226" s="516"/>
      <c r="F226" s="725">
        <v>535</v>
      </c>
      <c r="G226" s="721" t="s">
        <v>3795</v>
      </c>
      <c r="H226" s="726" t="s">
        <v>3796</v>
      </c>
      <c r="I226" s="727" t="s">
        <v>3797</v>
      </c>
      <c r="J226" s="516"/>
      <c r="K226" s="725">
        <v>859</v>
      </c>
      <c r="L226" s="721" t="s">
        <v>3798</v>
      </c>
      <c r="M226" s="726" t="s">
        <v>3799</v>
      </c>
      <c r="N226" s="727" t="s">
        <v>3800</v>
      </c>
      <c r="O226" s="516"/>
      <c r="P226" s="725">
        <v>1183</v>
      </c>
      <c r="Q226" s="721" t="s">
        <v>3801</v>
      </c>
      <c r="R226" s="726" t="s">
        <v>3802</v>
      </c>
      <c r="S226" s="727" t="s">
        <v>3803</v>
      </c>
      <c r="T226" s="165"/>
      <c r="U226" s="165"/>
      <c r="V226" s="165"/>
      <c r="W226" s="165"/>
      <c r="X226" s="165"/>
      <c r="Y226" s="165"/>
      <c r="Z226" s="165"/>
      <c r="AA226" s="165"/>
      <c r="AB226" s="165"/>
      <c r="AC226" s="165"/>
      <c r="AD226" s="165"/>
      <c r="AE226" s="165"/>
      <c r="AF226" s="165"/>
      <c r="AG226" s="165"/>
      <c r="AH226" s="165"/>
      <c r="AI226" s="165"/>
    </row>
    <row r="227" spans="1:35">
      <c r="A227" s="725">
        <v>212</v>
      </c>
      <c r="B227" s="721" t="s">
        <v>3804</v>
      </c>
      <c r="C227" s="726" t="s">
        <v>3805</v>
      </c>
      <c r="D227" s="727" t="s">
        <v>3806</v>
      </c>
      <c r="E227" s="516"/>
      <c r="F227" s="725">
        <v>536</v>
      </c>
      <c r="G227" s="721" t="s">
        <v>3807</v>
      </c>
      <c r="H227" s="726" t="s">
        <v>3808</v>
      </c>
      <c r="I227" s="727" t="s">
        <v>3809</v>
      </c>
      <c r="J227" s="516"/>
      <c r="K227" s="725">
        <v>860</v>
      </c>
      <c r="L227" s="721" t="s">
        <v>3810</v>
      </c>
      <c r="M227" s="726" t="s">
        <v>3811</v>
      </c>
      <c r="N227" s="727" t="s">
        <v>3812</v>
      </c>
      <c r="O227" s="516"/>
      <c r="P227" s="725">
        <v>1184</v>
      </c>
      <c r="Q227" s="721" t="s">
        <v>3813</v>
      </c>
      <c r="R227" s="726" t="s">
        <v>3814</v>
      </c>
      <c r="S227" s="727" t="s">
        <v>3815</v>
      </c>
      <c r="T227" s="165"/>
      <c r="U227" s="165"/>
      <c r="V227" s="165"/>
      <c r="W227" s="165"/>
      <c r="X227" s="165"/>
      <c r="Y227" s="165"/>
      <c r="Z227" s="165"/>
      <c r="AA227" s="165"/>
      <c r="AB227" s="165"/>
      <c r="AC227" s="165"/>
      <c r="AD227" s="165"/>
      <c r="AE227" s="165"/>
      <c r="AF227" s="165"/>
      <c r="AG227" s="165"/>
      <c r="AH227" s="165"/>
      <c r="AI227" s="165"/>
    </row>
    <row r="228" spans="1:35">
      <c r="A228" s="725">
        <v>213</v>
      </c>
      <c r="B228" s="721" t="s">
        <v>3816</v>
      </c>
      <c r="C228" s="726" t="s">
        <v>3817</v>
      </c>
      <c r="D228" s="727" t="s">
        <v>3818</v>
      </c>
      <c r="E228" s="516"/>
      <c r="F228" s="725">
        <v>537</v>
      </c>
      <c r="G228" s="721" t="s">
        <v>3819</v>
      </c>
      <c r="H228" s="726" t="s">
        <v>3820</v>
      </c>
      <c r="I228" s="727" t="s">
        <v>3821</v>
      </c>
      <c r="J228" s="516"/>
      <c r="K228" s="725">
        <v>861</v>
      </c>
      <c r="L228" s="721" t="s">
        <v>3822</v>
      </c>
      <c r="M228" s="726" t="s">
        <v>3823</v>
      </c>
      <c r="N228" s="727" t="s">
        <v>3824</v>
      </c>
      <c r="O228" s="516"/>
      <c r="P228" s="725">
        <v>1185</v>
      </c>
      <c r="Q228" s="721" t="s">
        <v>3825</v>
      </c>
      <c r="R228" s="726" t="s">
        <v>3826</v>
      </c>
      <c r="S228" s="727" t="s">
        <v>3827</v>
      </c>
      <c r="T228" s="165"/>
      <c r="U228" s="165"/>
      <c r="V228" s="165"/>
      <c r="W228" s="165"/>
      <c r="X228" s="165"/>
      <c r="Y228" s="165"/>
      <c r="Z228" s="165"/>
      <c r="AA228" s="165"/>
      <c r="AB228" s="165"/>
      <c r="AC228" s="165"/>
      <c r="AD228" s="165"/>
      <c r="AE228" s="165"/>
      <c r="AF228" s="165"/>
      <c r="AG228" s="165"/>
      <c r="AH228" s="165"/>
      <c r="AI228" s="165"/>
    </row>
    <row r="229" spans="1:35">
      <c r="A229" s="725">
        <v>214</v>
      </c>
      <c r="B229" s="721" t="s">
        <v>3828</v>
      </c>
      <c r="C229" s="726" t="s">
        <v>3829</v>
      </c>
      <c r="D229" s="727" t="s">
        <v>3830</v>
      </c>
      <c r="E229" s="516"/>
      <c r="F229" s="725">
        <v>538</v>
      </c>
      <c r="G229" s="721" t="s">
        <v>3831</v>
      </c>
      <c r="H229" s="726" t="s">
        <v>3832</v>
      </c>
      <c r="I229" s="727" t="s">
        <v>3833</v>
      </c>
      <c r="J229" s="516"/>
      <c r="K229" s="725">
        <v>862</v>
      </c>
      <c r="L229" s="721" t="s">
        <v>3834</v>
      </c>
      <c r="M229" s="726" t="s">
        <v>3835</v>
      </c>
      <c r="N229" s="727" t="s">
        <v>3836</v>
      </c>
      <c r="O229" s="516"/>
      <c r="P229" s="725">
        <v>1186</v>
      </c>
      <c r="Q229" s="721" t="s">
        <v>3837</v>
      </c>
      <c r="R229" s="726" t="s">
        <v>3838</v>
      </c>
      <c r="S229" s="727" t="s">
        <v>3839</v>
      </c>
      <c r="T229" s="165"/>
      <c r="U229" s="165"/>
      <c r="V229" s="165"/>
      <c r="W229" s="165"/>
      <c r="X229" s="165"/>
      <c r="Y229" s="165"/>
      <c r="Z229" s="165"/>
      <c r="AA229" s="165"/>
      <c r="AB229" s="165"/>
      <c r="AC229" s="165"/>
      <c r="AD229" s="165"/>
      <c r="AE229" s="165"/>
      <c r="AF229" s="165"/>
      <c r="AG229" s="165"/>
      <c r="AH229" s="165"/>
      <c r="AI229" s="165"/>
    </row>
    <row r="230" spans="1:35">
      <c r="A230" s="725">
        <v>215</v>
      </c>
      <c r="B230" s="721" t="s">
        <v>3840</v>
      </c>
      <c r="C230" s="726" t="s">
        <v>3841</v>
      </c>
      <c r="D230" s="727" t="s">
        <v>3842</v>
      </c>
      <c r="E230" s="516"/>
      <c r="F230" s="725">
        <v>539</v>
      </c>
      <c r="G230" s="721" t="s">
        <v>3843</v>
      </c>
      <c r="H230" s="726" t="s">
        <v>3844</v>
      </c>
      <c r="I230" s="727" t="s">
        <v>3845</v>
      </c>
      <c r="J230" s="516"/>
      <c r="K230" s="725">
        <v>863</v>
      </c>
      <c r="L230" s="721" t="s">
        <v>3846</v>
      </c>
      <c r="M230" s="726" t="s">
        <v>3847</v>
      </c>
      <c r="N230" s="727" t="s">
        <v>3848</v>
      </c>
      <c r="O230" s="516"/>
      <c r="P230" s="725">
        <v>1187</v>
      </c>
      <c r="Q230" s="721" t="s">
        <v>3849</v>
      </c>
      <c r="R230" s="726" t="s">
        <v>3850</v>
      </c>
      <c r="S230" s="727" t="s">
        <v>3851</v>
      </c>
      <c r="T230" s="165"/>
      <c r="U230" s="165"/>
      <c r="V230" s="165"/>
      <c r="W230" s="165"/>
      <c r="X230" s="165"/>
      <c r="Y230" s="165"/>
      <c r="Z230" s="165"/>
      <c r="AA230" s="165"/>
      <c r="AB230" s="165"/>
      <c r="AC230" s="165"/>
      <c r="AD230" s="165"/>
      <c r="AE230" s="165"/>
      <c r="AF230" s="165"/>
      <c r="AG230" s="165"/>
      <c r="AH230" s="165"/>
      <c r="AI230" s="165"/>
    </row>
    <row r="231" spans="1:35">
      <c r="A231" s="725">
        <v>216</v>
      </c>
      <c r="B231" s="721" t="s">
        <v>3852</v>
      </c>
      <c r="C231" s="726" t="s">
        <v>3853</v>
      </c>
      <c r="D231" s="727" t="s">
        <v>3854</v>
      </c>
      <c r="E231" s="516"/>
      <c r="F231" s="725">
        <v>540</v>
      </c>
      <c r="G231" s="721" t="s">
        <v>3855</v>
      </c>
      <c r="H231" s="726" t="s">
        <v>3856</v>
      </c>
      <c r="I231" s="727" t="s">
        <v>3857</v>
      </c>
      <c r="J231" s="516"/>
      <c r="K231" s="725">
        <v>864</v>
      </c>
      <c r="L231" s="721" t="s">
        <v>3858</v>
      </c>
      <c r="M231" s="726" t="s">
        <v>3859</v>
      </c>
      <c r="N231" s="727" t="s">
        <v>3860</v>
      </c>
      <c r="O231" s="516"/>
      <c r="P231" s="725">
        <v>1188</v>
      </c>
      <c r="Q231" s="721" t="s">
        <v>3861</v>
      </c>
      <c r="R231" s="726" t="s">
        <v>3862</v>
      </c>
      <c r="S231" s="727" t="s">
        <v>3863</v>
      </c>
      <c r="T231" s="165"/>
      <c r="U231" s="165"/>
      <c r="V231" s="165"/>
      <c r="W231" s="165"/>
      <c r="X231" s="165"/>
      <c r="Y231" s="165"/>
      <c r="Z231" s="165"/>
      <c r="AA231" s="165"/>
      <c r="AB231" s="165"/>
      <c r="AC231" s="165"/>
      <c r="AD231" s="165"/>
      <c r="AE231" s="165"/>
      <c r="AF231" s="165"/>
      <c r="AG231" s="165"/>
      <c r="AH231" s="165"/>
      <c r="AI231" s="165"/>
    </row>
    <row r="232" spans="1:35">
      <c r="A232" s="725">
        <v>217</v>
      </c>
      <c r="B232" s="721" t="s">
        <v>3864</v>
      </c>
      <c r="C232" s="726" t="s">
        <v>3865</v>
      </c>
      <c r="D232" s="727" t="s">
        <v>3866</v>
      </c>
      <c r="E232" s="516"/>
      <c r="F232" s="725">
        <v>541</v>
      </c>
      <c r="G232" s="721" t="s">
        <v>3867</v>
      </c>
      <c r="H232" s="726" t="s">
        <v>3868</v>
      </c>
      <c r="I232" s="727" t="s">
        <v>3869</v>
      </c>
      <c r="J232" s="516"/>
      <c r="K232" s="725">
        <v>865</v>
      </c>
      <c r="L232" s="721" t="s">
        <v>3870</v>
      </c>
      <c r="M232" s="726" t="s">
        <v>3871</v>
      </c>
      <c r="N232" s="727" t="s">
        <v>3872</v>
      </c>
      <c r="O232" s="516"/>
      <c r="P232" s="725">
        <v>1189</v>
      </c>
      <c r="Q232" s="721" t="s">
        <v>3873</v>
      </c>
      <c r="R232" s="726" t="s">
        <v>3874</v>
      </c>
      <c r="S232" s="727" t="s">
        <v>3875</v>
      </c>
      <c r="T232" s="165"/>
      <c r="U232" s="165"/>
      <c r="V232" s="165"/>
      <c r="W232" s="165"/>
      <c r="X232" s="165"/>
      <c r="Y232" s="165"/>
      <c r="Z232" s="165"/>
      <c r="AA232" s="165"/>
      <c r="AB232" s="165"/>
      <c r="AC232" s="165"/>
      <c r="AD232" s="165"/>
      <c r="AE232" s="165"/>
      <c r="AF232" s="165"/>
      <c r="AG232" s="165"/>
      <c r="AH232" s="165"/>
      <c r="AI232" s="165"/>
    </row>
    <row r="233" spans="1:35">
      <c r="A233" s="725">
        <v>218</v>
      </c>
      <c r="B233" s="721" t="s">
        <v>3876</v>
      </c>
      <c r="C233" s="726" t="s">
        <v>3877</v>
      </c>
      <c r="D233" s="727" t="s">
        <v>3878</v>
      </c>
      <c r="E233" s="516"/>
      <c r="F233" s="725">
        <v>542</v>
      </c>
      <c r="G233" s="721" t="s">
        <v>3879</v>
      </c>
      <c r="H233" s="726" t="s">
        <v>3880</v>
      </c>
      <c r="I233" s="727" t="s">
        <v>3881</v>
      </c>
      <c r="J233" s="516"/>
      <c r="K233" s="725">
        <v>866</v>
      </c>
      <c r="L233" s="721" t="s">
        <v>3882</v>
      </c>
      <c r="M233" s="726" t="s">
        <v>3883</v>
      </c>
      <c r="N233" s="727" t="s">
        <v>3884</v>
      </c>
      <c r="O233" s="516"/>
      <c r="P233" s="725">
        <v>1190</v>
      </c>
      <c r="Q233" s="721" t="s">
        <v>3885</v>
      </c>
      <c r="R233" s="726" t="s">
        <v>3886</v>
      </c>
      <c r="S233" s="727" t="s">
        <v>3887</v>
      </c>
      <c r="T233" s="165"/>
      <c r="U233" s="165"/>
      <c r="V233" s="165"/>
      <c r="W233" s="165"/>
      <c r="X233" s="165"/>
      <c r="Y233" s="165"/>
      <c r="Z233" s="165"/>
      <c r="AA233" s="165"/>
      <c r="AB233" s="165"/>
      <c r="AC233" s="165"/>
      <c r="AD233" s="165"/>
      <c r="AE233" s="165"/>
      <c r="AF233" s="165"/>
      <c r="AG233" s="165"/>
      <c r="AH233" s="165"/>
      <c r="AI233" s="165"/>
    </row>
    <row r="234" spans="1:35">
      <c r="A234" s="725">
        <v>219</v>
      </c>
      <c r="B234" s="721" t="s">
        <v>3888</v>
      </c>
      <c r="C234" s="726" t="s">
        <v>3889</v>
      </c>
      <c r="D234" s="727" t="s">
        <v>3890</v>
      </c>
      <c r="E234" s="516"/>
      <c r="F234" s="725">
        <v>543</v>
      </c>
      <c r="G234" s="721" t="s">
        <v>3891</v>
      </c>
      <c r="H234" s="726" t="s">
        <v>3892</v>
      </c>
      <c r="I234" s="727" t="s">
        <v>3893</v>
      </c>
      <c r="J234" s="516"/>
      <c r="K234" s="725">
        <v>867</v>
      </c>
      <c r="L234" s="721" t="s">
        <v>3894</v>
      </c>
      <c r="M234" s="726" t="s">
        <v>3895</v>
      </c>
      <c r="N234" s="727" t="s">
        <v>3896</v>
      </c>
      <c r="O234" s="516"/>
      <c r="P234" s="725">
        <v>1191</v>
      </c>
      <c r="Q234" s="721" t="s">
        <v>3897</v>
      </c>
      <c r="R234" s="726" t="s">
        <v>3898</v>
      </c>
      <c r="S234" s="727" t="s">
        <v>3899</v>
      </c>
      <c r="T234" s="165"/>
      <c r="U234" s="165"/>
      <c r="V234" s="165"/>
      <c r="W234" s="165"/>
      <c r="X234" s="165"/>
      <c r="Y234" s="165"/>
      <c r="Z234" s="165"/>
      <c r="AA234" s="165"/>
      <c r="AB234" s="165"/>
      <c r="AC234" s="165"/>
      <c r="AD234" s="165"/>
      <c r="AE234" s="165"/>
      <c r="AF234" s="165"/>
      <c r="AG234" s="165"/>
      <c r="AH234" s="165"/>
      <c r="AI234" s="165"/>
    </row>
    <row r="235" spans="1:35">
      <c r="A235" s="725">
        <v>220</v>
      </c>
      <c r="B235" s="721" t="s">
        <v>3900</v>
      </c>
      <c r="C235" s="726" t="s">
        <v>3901</v>
      </c>
      <c r="D235" s="727" t="s">
        <v>3902</v>
      </c>
      <c r="E235" s="516"/>
      <c r="F235" s="725">
        <v>544</v>
      </c>
      <c r="G235" s="721" t="s">
        <v>3903</v>
      </c>
      <c r="H235" s="726" t="s">
        <v>3904</v>
      </c>
      <c r="I235" s="727" t="s">
        <v>3905</v>
      </c>
      <c r="J235" s="516"/>
      <c r="K235" s="725">
        <v>868</v>
      </c>
      <c r="L235" s="721" t="s">
        <v>3906</v>
      </c>
      <c r="M235" s="726" t="s">
        <v>3907</v>
      </c>
      <c r="N235" s="727" t="s">
        <v>3908</v>
      </c>
      <c r="O235" s="516"/>
      <c r="P235" s="725">
        <v>1192</v>
      </c>
      <c r="Q235" s="721" t="s">
        <v>3909</v>
      </c>
      <c r="R235" s="726" t="s">
        <v>3910</v>
      </c>
      <c r="S235" s="727" t="s">
        <v>3911</v>
      </c>
      <c r="T235" s="165"/>
      <c r="U235" s="165"/>
      <c r="V235" s="165"/>
      <c r="W235" s="165"/>
      <c r="X235" s="165"/>
      <c r="Y235" s="165"/>
      <c r="Z235" s="165"/>
      <c r="AA235" s="165"/>
      <c r="AB235" s="165"/>
      <c r="AC235" s="165"/>
      <c r="AD235" s="165"/>
      <c r="AE235" s="165"/>
      <c r="AF235" s="165"/>
      <c r="AG235" s="165"/>
      <c r="AH235" s="165"/>
      <c r="AI235" s="165"/>
    </row>
    <row r="236" spans="1:35">
      <c r="A236" s="725">
        <v>221</v>
      </c>
      <c r="B236" s="721" t="s">
        <v>3912</v>
      </c>
      <c r="C236" s="726" t="s">
        <v>3913</v>
      </c>
      <c r="D236" s="727" t="s">
        <v>3914</v>
      </c>
      <c r="E236" s="516"/>
      <c r="F236" s="725">
        <v>545</v>
      </c>
      <c r="G236" s="721" t="s">
        <v>3915</v>
      </c>
      <c r="H236" s="726" t="s">
        <v>3916</v>
      </c>
      <c r="I236" s="727" t="s">
        <v>3917</v>
      </c>
      <c r="J236" s="516"/>
      <c r="K236" s="725">
        <v>869</v>
      </c>
      <c r="L236" s="721" t="s">
        <v>3918</v>
      </c>
      <c r="M236" s="726" t="s">
        <v>3919</v>
      </c>
      <c r="N236" s="727" t="s">
        <v>3920</v>
      </c>
      <c r="O236" s="516"/>
      <c r="P236" s="725">
        <v>1193</v>
      </c>
      <c r="Q236" s="721" t="s">
        <v>3921</v>
      </c>
      <c r="R236" s="726" t="s">
        <v>3922</v>
      </c>
      <c r="S236" s="727" t="s">
        <v>3923</v>
      </c>
      <c r="T236" s="165"/>
      <c r="U236" s="165"/>
      <c r="V236" s="165"/>
      <c r="W236" s="165"/>
      <c r="X236" s="165"/>
      <c r="Y236" s="165"/>
      <c r="Z236" s="165"/>
      <c r="AA236" s="165"/>
      <c r="AB236" s="165"/>
      <c r="AC236" s="165"/>
      <c r="AD236" s="165"/>
      <c r="AE236" s="165"/>
      <c r="AF236" s="165"/>
      <c r="AG236" s="165"/>
      <c r="AH236" s="165"/>
      <c r="AI236" s="165"/>
    </row>
    <row r="237" spans="1:35">
      <c r="A237" s="725">
        <v>222</v>
      </c>
      <c r="B237" s="721" t="s">
        <v>3924</v>
      </c>
      <c r="C237" s="726" t="s">
        <v>3925</v>
      </c>
      <c r="D237" s="727" t="s">
        <v>3926</v>
      </c>
      <c r="E237" s="516"/>
      <c r="F237" s="725">
        <v>546</v>
      </c>
      <c r="G237" s="721" t="s">
        <v>3927</v>
      </c>
      <c r="H237" s="726" t="s">
        <v>3928</v>
      </c>
      <c r="I237" s="727" t="s">
        <v>3929</v>
      </c>
      <c r="J237" s="516"/>
      <c r="K237" s="725">
        <v>870</v>
      </c>
      <c r="L237" s="721" t="s">
        <v>3930</v>
      </c>
      <c r="M237" s="726" t="s">
        <v>3931</v>
      </c>
      <c r="N237" s="727" t="s">
        <v>3932</v>
      </c>
      <c r="O237" s="516"/>
      <c r="P237" s="725">
        <v>1194</v>
      </c>
      <c r="Q237" s="721" t="s">
        <v>3933</v>
      </c>
      <c r="R237" s="726" t="s">
        <v>3934</v>
      </c>
      <c r="S237" s="727" t="s">
        <v>3935</v>
      </c>
      <c r="T237" s="165"/>
      <c r="U237" s="165"/>
      <c r="V237" s="165"/>
      <c r="W237" s="165"/>
      <c r="X237" s="165"/>
      <c r="Y237" s="165"/>
      <c r="Z237" s="165"/>
      <c r="AA237" s="165"/>
      <c r="AB237" s="165"/>
      <c r="AC237" s="165"/>
      <c r="AD237" s="165"/>
      <c r="AE237" s="165"/>
      <c r="AF237" s="165"/>
      <c r="AG237" s="165"/>
      <c r="AH237" s="165"/>
      <c r="AI237" s="165"/>
    </row>
    <row r="238" spans="1:35">
      <c r="A238" s="725">
        <v>223</v>
      </c>
      <c r="B238" s="721" t="s">
        <v>3936</v>
      </c>
      <c r="C238" s="726" t="s">
        <v>3937</v>
      </c>
      <c r="D238" s="727" t="s">
        <v>3938</v>
      </c>
      <c r="E238" s="516"/>
      <c r="F238" s="725">
        <v>547</v>
      </c>
      <c r="G238" s="721" t="s">
        <v>3939</v>
      </c>
      <c r="H238" s="726" t="s">
        <v>3940</v>
      </c>
      <c r="I238" s="727" t="s">
        <v>3941</v>
      </c>
      <c r="J238" s="516"/>
      <c r="K238" s="725">
        <v>871</v>
      </c>
      <c r="L238" s="721" t="s">
        <v>3942</v>
      </c>
      <c r="M238" s="726" t="s">
        <v>3943</v>
      </c>
      <c r="N238" s="727" t="s">
        <v>3944</v>
      </c>
      <c r="O238" s="516"/>
      <c r="P238" s="725">
        <v>1195</v>
      </c>
      <c r="Q238" s="721" t="s">
        <v>3945</v>
      </c>
      <c r="R238" s="726" t="s">
        <v>3946</v>
      </c>
      <c r="S238" s="727" t="s">
        <v>3947</v>
      </c>
      <c r="T238" s="165"/>
      <c r="U238" s="165"/>
      <c r="V238" s="165"/>
      <c r="W238" s="165"/>
      <c r="X238" s="165"/>
      <c r="Y238" s="165"/>
      <c r="Z238" s="165"/>
      <c r="AA238" s="165"/>
      <c r="AB238" s="165"/>
      <c r="AC238" s="165"/>
      <c r="AD238" s="165"/>
      <c r="AE238" s="165"/>
      <c r="AF238" s="165"/>
      <c r="AG238" s="165"/>
      <c r="AH238" s="165"/>
      <c r="AI238" s="165"/>
    </row>
    <row r="239" spans="1:35">
      <c r="A239" s="725">
        <v>224</v>
      </c>
      <c r="B239" s="721" t="s">
        <v>3948</v>
      </c>
      <c r="C239" s="726" t="s">
        <v>3949</v>
      </c>
      <c r="D239" s="727" t="s">
        <v>3950</v>
      </c>
      <c r="E239" s="516"/>
      <c r="F239" s="725">
        <v>548</v>
      </c>
      <c r="G239" s="721" t="s">
        <v>3951</v>
      </c>
      <c r="H239" s="726" t="s">
        <v>3952</v>
      </c>
      <c r="I239" s="727" t="s">
        <v>3953</v>
      </c>
      <c r="J239" s="516"/>
      <c r="K239" s="725">
        <v>872</v>
      </c>
      <c r="L239" s="721" t="s">
        <v>3954</v>
      </c>
      <c r="M239" s="726" t="s">
        <v>3955</v>
      </c>
      <c r="N239" s="727" t="s">
        <v>3956</v>
      </c>
      <c r="O239" s="516"/>
      <c r="P239" s="725">
        <v>1196</v>
      </c>
      <c r="Q239" s="721" t="s">
        <v>3957</v>
      </c>
      <c r="R239" s="726" t="s">
        <v>3958</v>
      </c>
      <c r="S239" s="727" t="s">
        <v>3959</v>
      </c>
      <c r="T239" s="165"/>
      <c r="U239" s="165"/>
      <c r="V239" s="165"/>
      <c r="W239" s="165"/>
      <c r="X239" s="165"/>
      <c r="Y239" s="165"/>
      <c r="Z239" s="165"/>
      <c r="AA239" s="165"/>
      <c r="AB239" s="165"/>
      <c r="AC239" s="165"/>
      <c r="AD239" s="165"/>
      <c r="AE239" s="165"/>
      <c r="AF239" s="165"/>
      <c r="AG239" s="165"/>
      <c r="AH239" s="165"/>
      <c r="AI239" s="165"/>
    </row>
    <row r="240" spans="1:35">
      <c r="A240" s="725">
        <v>225</v>
      </c>
      <c r="B240" s="721" t="s">
        <v>3960</v>
      </c>
      <c r="C240" s="726" t="s">
        <v>3961</v>
      </c>
      <c r="D240" s="727" t="s">
        <v>3962</v>
      </c>
      <c r="E240" s="516"/>
      <c r="F240" s="725">
        <v>549</v>
      </c>
      <c r="G240" s="721" t="s">
        <v>3963</v>
      </c>
      <c r="H240" s="726" t="s">
        <v>3964</v>
      </c>
      <c r="I240" s="727" t="s">
        <v>3965</v>
      </c>
      <c r="J240" s="516"/>
      <c r="K240" s="725">
        <v>873</v>
      </c>
      <c r="L240" s="721" t="s">
        <v>3966</v>
      </c>
      <c r="M240" s="726" t="s">
        <v>3967</v>
      </c>
      <c r="N240" s="727" t="s">
        <v>3968</v>
      </c>
      <c r="O240" s="516"/>
      <c r="P240" s="725">
        <v>1197</v>
      </c>
      <c r="Q240" s="721" t="s">
        <v>3969</v>
      </c>
      <c r="R240" s="726" t="s">
        <v>3970</v>
      </c>
      <c r="S240" s="727" t="s">
        <v>3971</v>
      </c>
      <c r="T240" s="165"/>
      <c r="U240" s="165"/>
      <c r="V240" s="165"/>
      <c r="W240" s="165"/>
      <c r="X240" s="165"/>
      <c r="Y240" s="165"/>
      <c r="Z240" s="165"/>
      <c r="AA240" s="165"/>
      <c r="AB240" s="165"/>
      <c r="AC240" s="165"/>
      <c r="AD240" s="165"/>
      <c r="AE240" s="165"/>
      <c r="AF240" s="165"/>
      <c r="AG240" s="165"/>
      <c r="AH240" s="165"/>
      <c r="AI240" s="165"/>
    </row>
    <row r="241" spans="1:35">
      <c r="A241" s="725">
        <v>226</v>
      </c>
      <c r="B241" s="721" t="s">
        <v>3972</v>
      </c>
      <c r="C241" s="726" t="s">
        <v>3973</v>
      </c>
      <c r="D241" s="727" t="s">
        <v>2813</v>
      </c>
      <c r="E241" s="516"/>
      <c r="F241" s="725">
        <v>550</v>
      </c>
      <c r="G241" s="721" t="s">
        <v>3974</v>
      </c>
      <c r="H241" s="726" t="s">
        <v>3975</v>
      </c>
      <c r="I241" s="727" t="s">
        <v>3976</v>
      </c>
      <c r="J241" s="516"/>
      <c r="K241" s="725">
        <v>874</v>
      </c>
      <c r="L241" s="721" t="s">
        <v>3977</v>
      </c>
      <c r="M241" s="726" t="s">
        <v>3978</v>
      </c>
      <c r="N241" s="727" t="s">
        <v>3979</v>
      </c>
      <c r="O241" s="516"/>
      <c r="P241" s="725">
        <v>1198</v>
      </c>
      <c r="Q241" s="721" t="s">
        <v>3980</v>
      </c>
      <c r="R241" s="726" t="s">
        <v>3981</v>
      </c>
      <c r="S241" s="727" t="s">
        <v>3982</v>
      </c>
      <c r="T241" s="165"/>
      <c r="U241" s="165"/>
      <c r="V241" s="165"/>
      <c r="W241" s="165"/>
      <c r="X241" s="165"/>
      <c r="Y241" s="165"/>
      <c r="Z241" s="165"/>
      <c r="AA241" s="165"/>
      <c r="AB241" s="165"/>
      <c r="AC241" s="165"/>
      <c r="AD241" s="165"/>
      <c r="AE241" s="165"/>
      <c r="AF241" s="165"/>
      <c r="AG241" s="165"/>
      <c r="AH241" s="165"/>
      <c r="AI241" s="165"/>
    </row>
    <row r="242" spans="1:35">
      <c r="A242" s="725">
        <v>227</v>
      </c>
      <c r="B242" s="721" t="s">
        <v>3983</v>
      </c>
      <c r="C242" s="726" t="s">
        <v>3984</v>
      </c>
      <c r="D242" s="727" t="s">
        <v>3985</v>
      </c>
      <c r="E242" s="516"/>
      <c r="F242" s="725">
        <v>551</v>
      </c>
      <c r="G242" s="721" t="s">
        <v>3986</v>
      </c>
      <c r="H242" s="726" t="s">
        <v>3987</v>
      </c>
      <c r="I242" s="727" t="s">
        <v>3988</v>
      </c>
      <c r="J242" s="516"/>
      <c r="K242" s="725">
        <v>875</v>
      </c>
      <c r="L242" s="721" t="s">
        <v>3989</v>
      </c>
      <c r="M242" s="726" t="s">
        <v>3990</v>
      </c>
      <c r="N242" s="727" t="s">
        <v>3991</v>
      </c>
      <c r="O242" s="516"/>
      <c r="P242" s="725">
        <v>1199</v>
      </c>
      <c r="Q242" s="721" t="s">
        <v>3992</v>
      </c>
      <c r="R242" s="726" t="s">
        <v>3993</v>
      </c>
      <c r="S242" s="727" t="s">
        <v>3994</v>
      </c>
      <c r="T242" s="165"/>
      <c r="U242" s="165"/>
      <c r="V242" s="165"/>
      <c r="W242" s="165"/>
      <c r="X242" s="165"/>
      <c r="Y242" s="165"/>
      <c r="Z242" s="165"/>
      <c r="AA242" s="165"/>
      <c r="AB242" s="165"/>
      <c r="AC242" s="165"/>
      <c r="AD242" s="165"/>
      <c r="AE242" s="165"/>
      <c r="AF242" s="165"/>
      <c r="AG242" s="165"/>
      <c r="AH242" s="165"/>
      <c r="AI242" s="165"/>
    </row>
    <row r="243" spans="1:35">
      <c r="A243" s="725">
        <v>228</v>
      </c>
      <c r="B243" s="721" t="s">
        <v>3995</v>
      </c>
      <c r="C243" s="726" t="s">
        <v>3996</v>
      </c>
      <c r="D243" s="727" t="s">
        <v>3997</v>
      </c>
      <c r="E243" s="516"/>
      <c r="F243" s="725">
        <v>552</v>
      </c>
      <c r="G243" s="721" t="s">
        <v>3998</v>
      </c>
      <c r="H243" s="726" t="s">
        <v>3999</v>
      </c>
      <c r="I243" s="727" t="s">
        <v>4000</v>
      </c>
      <c r="J243" s="516"/>
      <c r="K243" s="725">
        <v>876</v>
      </c>
      <c r="L243" s="721" t="s">
        <v>4001</v>
      </c>
      <c r="M243" s="726" t="s">
        <v>4002</v>
      </c>
      <c r="N243" s="727" t="s">
        <v>4003</v>
      </c>
      <c r="O243" s="516"/>
      <c r="P243" s="725">
        <v>1200</v>
      </c>
      <c r="Q243" s="721" t="s">
        <v>4004</v>
      </c>
      <c r="R243" s="726" t="s">
        <v>4005</v>
      </c>
      <c r="S243" s="727" t="s">
        <v>3078</v>
      </c>
      <c r="T243" s="165"/>
      <c r="U243" s="165"/>
      <c r="V243" s="165"/>
      <c r="W243" s="165"/>
      <c r="X243" s="165"/>
      <c r="Y243" s="165"/>
      <c r="Z243" s="165"/>
      <c r="AA243" s="165"/>
      <c r="AB243" s="165"/>
      <c r="AC243" s="165"/>
      <c r="AD243" s="165"/>
      <c r="AE243" s="165"/>
      <c r="AF243" s="165"/>
      <c r="AG243" s="165"/>
      <c r="AH243" s="165"/>
      <c r="AI243" s="165"/>
    </row>
    <row r="244" spans="1:35">
      <c r="A244" s="725">
        <v>229</v>
      </c>
      <c r="B244" s="721" t="s">
        <v>4006</v>
      </c>
      <c r="C244" s="726" t="s">
        <v>4007</v>
      </c>
      <c r="D244" s="727" t="s">
        <v>4008</v>
      </c>
      <c r="E244" s="516"/>
      <c r="F244" s="725">
        <v>553</v>
      </c>
      <c r="G244" s="721" t="s">
        <v>4009</v>
      </c>
      <c r="H244" s="726" t="s">
        <v>4010</v>
      </c>
      <c r="I244" s="727" t="s">
        <v>4011</v>
      </c>
      <c r="J244" s="516"/>
      <c r="K244" s="725">
        <v>877</v>
      </c>
      <c r="L244" s="721" t="s">
        <v>4012</v>
      </c>
      <c r="M244" s="726" t="s">
        <v>4013</v>
      </c>
      <c r="N244" s="727" t="s">
        <v>4014</v>
      </c>
      <c r="O244" s="516"/>
      <c r="P244" s="725">
        <v>1201</v>
      </c>
      <c r="Q244" s="721" t="s">
        <v>4015</v>
      </c>
      <c r="R244" s="726" t="s">
        <v>4016</v>
      </c>
      <c r="S244" s="727" t="s">
        <v>4017</v>
      </c>
      <c r="T244" s="165"/>
      <c r="U244" s="165"/>
      <c r="V244" s="165"/>
      <c r="W244" s="165"/>
      <c r="X244" s="165"/>
      <c r="Y244" s="165"/>
      <c r="Z244" s="165"/>
      <c r="AA244" s="165"/>
      <c r="AB244" s="165"/>
      <c r="AC244" s="165"/>
      <c r="AD244" s="165"/>
      <c r="AE244" s="165"/>
      <c r="AF244" s="165"/>
      <c r="AG244" s="165"/>
      <c r="AH244" s="165"/>
      <c r="AI244" s="165"/>
    </row>
    <row r="245" spans="1:35">
      <c r="A245" s="725">
        <v>230</v>
      </c>
      <c r="B245" s="721" t="s">
        <v>4018</v>
      </c>
      <c r="C245" s="726" t="s">
        <v>4019</v>
      </c>
      <c r="D245" s="727" t="s">
        <v>4020</v>
      </c>
      <c r="E245" s="516"/>
      <c r="F245" s="725">
        <v>554</v>
      </c>
      <c r="G245" s="721" t="s">
        <v>4021</v>
      </c>
      <c r="H245" s="726" t="s">
        <v>4022</v>
      </c>
      <c r="I245" s="727" t="s">
        <v>4023</v>
      </c>
      <c r="J245" s="516"/>
      <c r="K245" s="725">
        <v>878</v>
      </c>
      <c r="L245" s="721" t="s">
        <v>4024</v>
      </c>
      <c r="M245" s="726" t="s">
        <v>4025</v>
      </c>
      <c r="N245" s="727" t="s">
        <v>4003</v>
      </c>
      <c r="O245" s="516"/>
      <c r="P245" s="725">
        <v>1202</v>
      </c>
      <c r="Q245" s="721" t="s">
        <v>4026</v>
      </c>
      <c r="R245" s="726" t="s">
        <v>4027</v>
      </c>
      <c r="S245" s="727" t="s">
        <v>4028</v>
      </c>
      <c r="T245" s="165"/>
      <c r="U245" s="165"/>
      <c r="V245" s="165"/>
      <c r="W245" s="165"/>
      <c r="X245" s="165"/>
      <c r="Y245" s="165"/>
      <c r="Z245" s="165"/>
      <c r="AA245" s="165"/>
      <c r="AB245" s="165"/>
      <c r="AC245" s="165"/>
      <c r="AD245" s="165"/>
      <c r="AE245" s="165"/>
      <c r="AF245" s="165"/>
      <c r="AG245" s="165"/>
      <c r="AH245" s="165"/>
      <c r="AI245" s="165"/>
    </row>
    <row r="246" spans="1:35">
      <c r="A246" s="725">
        <v>231</v>
      </c>
      <c r="B246" s="721" t="s">
        <v>4029</v>
      </c>
      <c r="C246" s="726" t="s">
        <v>4030</v>
      </c>
      <c r="D246" s="727" t="s">
        <v>4031</v>
      </c>
      <c r="E246" s="516"/>
      <c r="F246" s="725">
        <v>555</v>
      </c>
      <c r="G246" s="721" t="s">
        <v>4032</v>
      </c>
      <c r="H246" s="726" t="s">
        <v>4033</v>
      </c>
      <c r="I246" s="727" t="s">
        <v>4034</v>
      </c>
      <c r="J246" s="516"/>
      <c r="K246" s="725">
        <v>879</v>
      </c>
      <c r="L246" s="721" t="s">
        <v>4035</v>
      </c>
      <c r="M246" s="726" t="s">
        <v>4036</v>
      </c>
      <c r="N246" s="727" t="s">
        <v>4037</v>
      </c>
      <c r="O246" s="516"/>
      <c r="P246" s="725">
        <v>1203</v>
      </c>
      <c r="Q246" s="721" t="s">
        <v>4038</v>
      </c>
      <c r="R246" s="726" t="s">
        <v>4039</v>
      </c>
      <c r="S246" s="727" t="s">
        <v>4040</v>
      </c>
      <c r="T246" s="165"/>
      <c r="U246" s="165"/>
      <c r="V246" s="165"/>
      <c r="W246" s="165"/>
      <c r="X246" s="165"/>
      <c r="Y246" s="165"/>
      <c r="Z246" s="165"/>
      <c r="AA246" s="165"/>
      <c r="AB246" s="165"/>
      <c r="AC246" s="165"/>
      <c r="AD246" s="165"/>
      <c r="AE246" s="165"/>
      <c r="AF246" s="165"/>
      <c r="AG246" s="165"/>
      <c r="AH246" s="165"/>
      <c r="AI246" s="165"/>
    </row>
    <row r="247" spans="1:35">
      <c r="A247" s="725">
        <v>232</v>
      </c>
      <c r="B247" s="721" t="s">
        <v>4041</v>
      </c>
      <c r="C247" s="726" t="s">
        <v>4042</v>
      </c>
      <c r="D247" s="727" t="s">
        <v>4043</v>
      </c>
      <c r="E247" s="516"/>
      <c r="F247" s="725">
        <v>556</v>
      </c>
      <c r="G247" s="721" t="s">
        <v>4044</v>
      </c>
      <c r="H247" s="726" t="s">
        <v>4045</v>
      </c>
      <c r="I247" s="727" t="s">
        <v>4046</v>
      </c>
      <c r="J247" s="516"/>
      <c r="K247" s="725">
        <v>880</v>
      </c>
      <c r="L247" s="721" t="s">
        <v>4047</v>
      </c>
      <c r="M247" s="726" t="s">
        <v>4048</v>
      </c>
      <c r="N247" s="727" t="s">
        <v>4049</v>
      </c>
      <c r="O247" s="516"/>
      <c r="P247" s="725">
        <v>1204</v>
      </c>
      <c r="Q247" s="721" t="s">
        <v>4050</v>
      </c>
      <c r="R247" s="726" t="s">
        <v>4051</v>
      </c>
      <c r="S247" s="727" t="s">
        <v>4052</v>
      </c>
      <c r="T247" s="165"/>
      <c r="U247" s="165"/>
      <c r="V247" s="165"/>
      <c r="W247" s="165"/>
      <c r="X247" s="165"/>
      <c r="Y247" s="165"/>
      <c r="Z247" s="165"/>
      <c r="AA247" s="165"/>
      <c r="AB247" s="165"/>
      <c r="AC247" s="165"/>
      <c r="AD247" s="165"/>
      <c r="AE247" s="165"/>
      <c r="AF247" s="165"/>
      <c r="AG247" s="165"/>
      <c r="AH247" s="165"/>
      <c r="AI247" s="165"/>
    </row>
    <row r="248" spans="1:35">
      <c r="A248" s="725">
        <v>233</v>
      </c>
      <c r="B248" s="721" t="s">
        <v>4053</v>
      </c>
      <c r="C248" s="726" t="s">
        <v>4054</v>
      </c>
      <c r="D248" s="727" t="s">
        <v>4055</v>
      </c>
      <c r="E248" s="516"/>
      <c r="F248" s="725">
        <v>557</v>
      </c>
      <c r="G248" s="721" t="s">
        <v>4056</v>
      </c>
      <c r="H248" s="726" t="s">
        <v>4057</v>
      </c>
      <c r="I248" s="727" t="s">
        <v>4058</v>
      </c>
      <c r="J248" s="516"/>
      <c r="K248" s="725">
        <v>881</v>
      </c>
      <c r="L248" s="721" t="s">
        <v>4059</v>
      </c>
      <c r="M248" s="726" t="s">
        <v>4060</v>
      </c>
      <c r="N248" s="727" t="s">
        <v>4061</v>
      </c>
      <c r="O248" s="516"/>
      <c r="P248" s="725">
        <v>1205</v>
      </c>
      <c r="Q248" s="721" t="s">
        <v>4062</v>
      </c>
      <c r="R248" s="726" t="s">
        <v>4063</v>
      </c>
      <c r="S248" s="727" t="s">
        <v>4064</v>
      </c>
      <c r="T248" s="165"/>
      <c r="U248" s="165"/>
      <c r="V248" s="165"/>
      <c r="W248" s="165"/>
      <c r="X248" s="165"/>
      <c r="Y248" s="165"/>
      <c r="Z248" s="165"/>
      <c r="AA248" s="165"/>
      <c r="AB248" s="165"/>
      <c r="AC248" s="165"/>
      <c r="AD248" s="165"/>
      <c r="AE248" s="165"/>
      <c r="AF248" s="165"/>
      <c r="AG248" s="165"/>
      <c r="AH248" s="165"/>
      <c r="AI248" s="165"/>
    </row>
    <row r="249" spans="1:35">
      <c r="A249" s="725">
        <v>234</v>
      </c>
      <c r="B249" s="721" t="s">
        <v>4065</v>
      </c>
      <c r="C249" s="726" t="s">
        <v>4066</v>
      </c>
      <c r="D249" s="727" t="s">
        <v>4067</v>
      </c>
      <c r="E249" s="516"/>
      <c r="F249" s="725">
        <v>558</v>
      </c>
      <c r="G249" s="721" t="s">
        <v>4068</v>
      </c>
      <c r="H249" s="726" t="s">
        <v>4069</v>
      </c>
      <c r="I249" s="727" t="s">
        <v>4070</v>
      </c>
      <c r="J249" s="516"/>
      <c r="K249" s="725">
        <v>882</v>
      </c>
      <c r="L249" s="721" t="s">
        <v>4071</v>
      </c>
      <c r="M249" s="726" t="s">
        <v>4072</v>
      </c>
      <c r="N249" s="727" t="s">
        <v>4073</v>
      </c>
      <c r="O249" s="516"/>
      <c r="P249" s="725">
        <v>1206</v>
      </c>
      <c r="Q249" s="721" t="s">
        <v>4074</v>
      </c>
      <c r="R249" s="726" t="s">
        <v>4075</v>
      </c>
      <c r="S249" s="727" t="s">
        <v>4076</v>
      </c>
      <c r="T249" s="165"/>
      <c r="U249" s="165"/>
      <c r="V249" s="165"/>
      <c r="W249" s="165"/>
      <c r="X249" s="165"/>
      <c r="Y249" s="165"/>
      <c r="Z249" s="165"/>
      <c r="AA249" s="165"/>
      <c r="AB249" s="165"/>
      <c r="AC249" s="165"/>
      <c r="AD249" s="165"/>
      <c r="AE249" s="165"/>
      <c r="AF249" s="165"/>
      <c r="AG249" s="165"/>
      <c r="AH249" s="165"/>
      <c r="AI249" s="165"/>
    </row>
    <row r="250" spans="1:35">
      <c r="A250" s="725">
        <v>235</v>
      </c>
      <c r="B250" s="721" t="s">
        <v>4077</v>
      </c>
      <c r="C250" s="726" t="s">
        <v>4078</v>
      </c>
      <c r="D250" s="727" t="s">
        <v>4079</v>
      </c>
      <c r="E250" s="516"/>
      <c r="F250" s="725">
        <v>559</v>
      </c>
      <c r="G250" s="721" t="s">
        <v>4080</v>
      </c>
      <c r="H250" s="726" t="s">
        <v>4081</v>
      </c>
      <c r="I250" s="727" t="s">
        <v>4082</v>
      </c>
      <c r="J250" s="516"/>
      <c r="K250" s="725">
        <v>883</v>
      </c>
      <c r="L250" s="721" t="s">
        <v>4083</v>
      </c>
      <c r="M250" s="726" t="s">
        <v>4084</v>
      </c>
      <c r="N250" s="727" t="s">
        <v>4085</v>
      </c>
      <c r="O250" s="516"/>
      <c r="P250" s="725">
        <v>1207</v>
      </c>
      <c r="Q250" s="721" t="s">
        <v>4086</v>
      </c>
      <c r="R250" s="726" t="s">
        <v>4087</v>
      </c>
      <c r="S250" s="727" t="s">
        <v>4088</v>
      </c>
      <c r="T250" s="165"/>
      <c r="U250" s="165"/>
      <c r="V250" s="165"/>
      <c r="W250" s="165"/>
      <c r="X250" s="165"/>
      <c r="Y250" s="165"/>
      <c r="Z250" s="165"/>
      <c r="AA250" s="165"/>
      <c r="AB250" s="165"/>
      <c r="AC250" s="165"/>
      <c r="AD250" s="165"/>
      <c r="AE250" s="165"/>
      <c r="AF250" s="165"/>
      <c r="AG250" s="165"/>
      <c r="AH250" s="165"/>
      <c r="AI250" s="165"/>
    </row>
    <row r="251" spans="1:35">
      <c r="A251" s="725">
        <v>236</v>
      </c>
      <c r="B251" s="721" t="s">
        <v>4089</v>
      </c>
      <c r="C251" s="726" t="s">
        <v>4090</v>
      </c>
      <c r="D251" s="727" t="s">
        <v>4091</v>
      </c>
      <c r="E251" s="516"/>
      <c r="F251" s="725">
        <v>560</v>
      </c>
      <c r="G251" s="721" t="s">
        <v>4092</v>
      </c>
      <c r="H251" s="726" t="s">
        <v>4093</v>
      </c>
      <c r="I251" s="727" t="s">
        <v>4094</v>
      </c>
      <c r="J251" s="516"/>
      <c r="K251" s="725">
        <v>884</v>
      </c>
      <c r="L251" s="721" t="s">
        <v>4095</v>
      </c>
      <c r="M251" s="726" t="s">
        <v>4096</v>
      </c>
      <c r="N251" s="727" t="s">
        <v>4097</v>
      </c>
      <c r="O251" s="516"/>
      <c r="P251" s="725">
        <v>1208</v>
      </c>
      <c r="Q251" s="721" t="s">
        <v>4098</v>
      </c>
      <c r="R251" s="726" t="s">
        <v>4099</v>
      </c>
      <c r="S251" s="727" t="s">
        <v>4100</v>
      </c>
      <c r="T251" s="165"/>
      <c r="U251" s="165"/>
      <c r="V251" s="165"/>
      <c r="W251" s="165"/>
      <c r="X251" s="165"/>
      <c r="Y251" s="165"/>
      <c r="Z251" s="165"/>
      <c r="AA251" s="165"/>
      <c r="AB251" s="165"/>
      <c r="AC251" s="165"/>
      <c r="AD251" s="165"/>
      <c r="AE251" s="165"/>
      <c r="AF251" s="165"/>
      <c r="AG251" s="165"/>
      <c r="AH251" s="165"/>
      <c r="AI251" s="165"/>
    </row>
    <row r="252" spans="1:35">
      <c r="A252" s="725">
        <v>237</v>
      </c>
      <c r="B252" s="721" t="s">
        <v>4101</v>
      </c>
      <c r="C252" s="726" t="s">
        <v>4102</v>
      </c>
      <c r="D252" s="727" t="s">
        <v>4103</v>
      </c>
      <c r="E252" s="516"/>
      <c r="F252" s="725">
        <v>561</v>
      </c>
      <c r="G252" s="721" t="s">
        <v>4104</v>
      </c>
      <c r="H252" s="726" t="s">
        <v>4105</v>
      </c>
      <c r="I252" s="727" t="s">
        <v>4106</v>
      </c>
      <c r="J252" s="516"/>
      <c r="K252" s="725">
        <v>885</v>
      </c>
      <c r="L252" s="721" t="s">
        <v>4107</v>
      </c>
      <c r="M252" s="726" t="s">
        <v>4108</v>
      </c>
      <c r="N252" s="727" t="s">
        <v>4109</v>
      </c>
      <c r="O252" s="516"/>
      <c r="P252" s="725">
        <v>1209</v>
      </c>
      <c r="Q252" s="721" t="s">
        <v>4110</v>
      </c>
      <c r="R252" s="726" t="s">
        <v>4111</v>
      </c>
      <c r="S252" s="727" t="s">
        <v>4112</v>
      </c>
      <c r="T252" s="165"/>
      <c r="U252" s="165"/>
      <c r="V252" s="165"/>
      <c r="W252" s="165"/>
      <c r="X252" s="165"/>
      <c r="Y252" s="165"/>
      <c r="Z252" s="165"/>
      <c r="AA252" s="165"/>
      <c r="AB252" s="165"/>
      <c r="AC252" s="165"/>
      <c r="AD252" s="165"/>
      <c r="AE252" s="165"/>
      <c r="AF252" s="165"/>
      <c r="AG252" s="165"/>
      <c r="AH252" s="165"/>
      <c r="AI252" s="165"/>
    </row>
    <row r="253" spans="1:35">
      <c r="A253" s="725">
        <v>238</v>
      </c>
      <c r="B253" s="721" t="s">
        <v>4113</v>
      </c>
      <c r="C253" s="726" t="s">
        <v>4114</v>
      </c>
      <c r="D253" s="727" t="s">
        <v>4115</v>
      </c>
      <c r="E253" s="516"/>
      <c r="F253" s="725">
        <v>562</v>
      </c>
      <c r="G253" s="721" t="s">
        <v>4116</v>
      </c>
      <c r="H253" s="726" t="s">
        <v>4117</v>
      </c>
      <c r="I253" s="727" t="s">
        <v>4118</v>
      </c>
      <c r="J253" s="516"/>
      <c r="K253" s="725">
        <v>886</v>
      </c>
      <c r="L253" s="721" t="s">
        <v>4119</v>
      </c>
      <c r="M253" s="726" t="s">
        <v>4120</v>
      </c>
      <c r="N253" s="727" t="s">
        <v>4121</v>
      </c>
      <c r="O253" s="516"/>
      <c r="P253" s="725">
        <v>1210</v>
      </c>
      <c r="Q253" s="721" t="s">
        <v>4122</v>
      </c>
      <c r="R253" s="726" t="s">
        <v>4123</v>
      </c>
      <c r="S253" s="727" t="s">
        <v>4124</v>
      </c>
      <c r="T253" s="165"/>
      <c r="U253" s="165"/>
      <c r="V253" s="165"/>
      <c r="W253" s="165"/>
      <c r="X253" s="165"/>
      <c r="Y253" s="165"/>
      <c r="Z253" s="165"/>
      <c r="AA253" s="165"/>
      <c r="AB253" s="165"/>
      <c r="AC253" s="165"/>
      <c r="AD253" s="165"/>
      <c r="AE253" s="165"/>
      <c r="AF253" s="165"/>
      <c r="AG253" s="165"/>
      <c r="AH253" s="165"/>
      <c r="AI253" s="165"/>
    </row>
    <row r="254" spans="1:35">
      <c r="A254" s="725">
        <v>239</v>
      </c>
      <c r="B254" s="721" t="s">
        <v>4125</v>
      </c>
      <c r="C254" s="726" t="s">
        <v>4126</v>
      </c>
      <c r="D254" s="727" t="s">
        <v>4127</v>
      </c>
      <c r="E254" s="516"/>
      <c r="F254" s="725">
        <v>563</v>
      </c>
      <c r="G254" s="721" t="s">
        <v>4128</v>
      </c>
      <c r="H254" s="726" t="s">
        <v>4129</v>
      </c>
      <c r="I254" s="727" t="s">
        <v>4130</v>
      </c>
      <c r="J254" s="516"/>
      <c r="K254" s="725">
        <v>887</v>
      </c>
      <c r="L254" s="721" t="s">
        <v>4131</v>
      </c>
      <c r="M254" s="726" t="s">
        <v>1378</v>
      </c>
      <c r="N254" s="727" t="s">
        <v>4014</v>
      </c>
      <c r="O254" s="516"/>
      <c r="P254" s="725">
        <v>1211</v>
      </c>
      <c r="Q254" s="721" t="s">
        <v>4132</v>
      </c>
      <c r="R254" s="726" t="s">
        <v>4133</v>
      </c>
      <c r="S254" s="727" t="s">
        <v>4134</v>
      </c>
      <c r="T254" s="165"/>
      <c r="U254" s="165"/>
      <c r="V254" s="165"/>
      <c r="W254" s="165"/>
      <c r="X254" s="165"/>
      <c r="Y254" s="165"/>
      <c r="Z254" s="165"/>
      <c r="AA254" s="165"/>
      <c r="AB254" s="165"/>
      <c r="AC254" s="165"/>
      <c r="AD254" s="165"/>
      <c r="AE254" s="165"/>
      <c r="AF254" s="165"/>
      <c r="AG254" s="165"/>
      <c r="AH254" s="165"/>
      <c r="AI254" s="165"/>
    </row>
    <row r="255" spans="1:35">
      <c r="A255" s="725">
        <v>240</v>
      </c>
      <c r="B255" s="721" t="s">
        <v>4135</v>
      </c>
      <c r="C255" s="726" t="s">
        <v>4136</v>
      </c>
      <c r="D255" s="727" t="s">
        <v>4137</v>
      </c>
      <c r="E255" s="516"/>
      <c r="F255" s="725">
        <v>564</v>
      </c>
      <c r="G255" s="721" t="s">
        <v>4138</v>
      </c>
      <c r="H255" s="726" t="s">
        <v>4139</v>
      </c>
      <c r="I255" s="727" t="s">
        <v>4140</v>
      </c>
      <c r="J255" s="516"/>
      <c r="K255" s="725">
        <v>888</v>
      </c>
      <c r="L255" s="721" t="s">
        <v>4141</v>
      </c>
      <c r="M255" s="726" t="s">
        <v>4142</v>
      </c>
      <c r="N255" s="727" t="s">
        <v>4143</v>
      </c>
      <c r="O255" s="516"/>
      <c r="P255" s="725">
        <v>1212</v>
      </c>
      <c r="Q255" s="721" t="s">
        <v>4144</v>
      </c>
      <c r="R255" s="726" t="s">
        <v>4145</v>
      </c>
      <c r="S255" s="727" t="s">
        <v>4146</v>
      </c>
      <c r="T255" s="165"/>
      <c r="U255" s="165"/>
      <c r="V255" s="165"/>
      <c r="W255" s="165"/>
      <c r="X255" s="165"/>
      <c r="Y255" s="165"/>
      <c r="Z255" s="165"/>
      <c r="AA255" s="165"/>
      <c r="AB255" s="165"/>
      <c r="AC255" s="165"/>
      <c r="AD255" s="165"/>
      <c r="AE255" s="165"/>
      <c r="AF255" s="165"/>
      <c r="AG255" s="165"/>
      <c r="AH255" s="165"/>
      <c r="AI255" s="165"/>
    </row>
    <row r="256" spans="1:35">
      <c r="A256" s="725">
        <v>241</v>
      </c>
      <c r="B256" s="721" t="s">
        <v>4147</v>
      </c>
      <c r="C256" s="726" t="s">
        <v>4148</v>
      </c>
      <c r="D256" s="727" t="s">
        <v>4149</v>
      </c>
      <c r="E256" s="516"/>
      <c r="F256" s="725">
        <v>565</v>
      </c>
      <c r="G256" s="721" t="s">
        <v>4150</v>
      </c>
      <c r="H256" s="726" t="s">
        <v>4151</v>
      </c>
      <c r="I256" s="727" t="s">
        <v>4152</v>
      </c>
      <c r="J256" s="516"/>
      <c r="K256" s="725">
        <v>889</v>
      </c>
      <c r="L256" s="721" t="s">
        <v>4153</v>
      </c>
      <c r="M256" s="726" t="s">
        <v>4154</v>
      </c>
      <c r="N256" s="727" t="s">
        <v>4155</v>
      </c>
      <c r="O256" s="516"/>
      <c r="P256" s="725">
        <v>1213</v>
      </c>
      <c r="Q256" s="721" t="s">
        <v>4156</v>
      </c>
      <c r="R256" s="726" t="s">
        <v>4157</v>
      </c>
      <c r="S256" s="727" t="s">
        <v>4158</v>
      </c>
      <c r="T256" s="165"/>
      <c r="U256" s="165"/>
      <c r="V256" s="165"/>
      <c r="W256" s="165"/>
      <c r="X256" s="165"/>
      <c r="Y256" s="165"/>
      <c r="Z256" s="165"/>
      <c r="AA256" s="165"/>
      <c r="AB256" s="165"/>
      <c r="AC256" s="165"/>
      <c r="AD256" s="165"/>
      <c r="AE256" s="165"/>
      <c r="AF256" s="165"/>
      <c r="AG256" s="165"/>
      <c r="AH256" s="165"/>
      <c r="AI256" s="165"/>
    </row>
    <row r="257" spans="1:35">
      <c r="A257" s="725">
        <v>242</v>
      </c>
      <c r="B257" s="721" t="s">
        <v>4159</v>
      </c>
      <c r="C257" s="726" t="s">
        <v>4160</v>
      </c>
      <c r="D257" s="727" t="s">
        <v>4017</v>
      </c>
      <c r="E257" s="516"/>
      <c r="F257" s="725">
        <v>566</v>
      </c>
      <c r="G257" s="721" t="s">
        <v>4161</v>
      </c>
      <c r="H257" s="726" t="s">
        <v>4162</v>
      </c>
      <c r="I257" s="727" t="s">
        <v>4163</v>
      </c>
      <c r="J257" s="516"/>
      <c r="K257" s="725">
        <v>890</v>
      </c>
      <c r="L257" s="721" t="s">
        <v>4164</v>
      </c>
      <c r="M257" s="726" t="s">
        <v>4165</v>
      </c>
      <c r="N257" s="727" t="s">
        <v>4166</v>
      </c>
      <c r="O257" s="516"/>
      <c r="P257" s="725">
        <v>1214</v>
      </c>
      <c r="Q257" s="721" t="s">
        <v>4167</v>
      </c>
      <c r="R257" s="726" t="s">
        <v>4168</v>
      </c>
      <c r="S257" s="727" t="s">
        <v>4169</v>
      </c>
      <c r="T257" s="165"/>
      <c r="U257" s="165"/>
      <c r="V257" s="165"/>
      <c r="W257" s="165"/>
      <c r="X257" s="165"/>
      <c r="Y257" s="165"/>
      <c r="Z257" s="165"/>
      <c r="AA257" s="165"/>
      <c r="AB257" s="165"/>
      <c r="AC257" s="165"/>
      <c r="AD257" s="165"/>
      <c r="AE257" s="165"/>
      <c r="AF257" s="165"/>
      <c r="AG257" s="165"/>
      <c r="AH257" s="165"/>
      <c r="AI257" s="165"/>
    </row>
    <row r="258" spans="1:35">
      <c r="A258" s="725">
        <v>243</v>
      </c>
      <c r="B258" s="721" t="s">
        <v>4170</v>
      </c>
      <c r="C258" s="726" t="s">
        <v>4171</v>
      </c>
      <c r="D258" s="727" t="s">
        <v>4172</v>
      </c>
      <c r="E258" s="516"/>
      <c r="F258" s="725">
        <v>567</v>
      </c>
      <c r="G258" s="721" t="s">
        <v>4173</v>
      </c>
      <c r="H258" s="726" t="s">
        <v>4174</v>
      </c>
      <c r="I258" s="727" t="s">
        <v>4175</v>
      </c>
      <c r="J258" s="516"/>
      <c r="K258" s="725">
        <v>891</v>
      </c>
      <c r="L258" s="721" t="s">
        <v>4176</v>
      </c>
      <c r="M258" s="726" t="s">
        <v>4177</v>
      </c>
      <c r="N258" s="727" t="s">
        <v>4178</v>
      </c>
      <c r="O258" s="516"/>
      <c r="P258" s="725">
        <v>1215</v>
      </c>
      <c r="Q258" s="721" t="s">
        <v>4179</v>
      </c>
      <c r="R258" s="726" t="s">
        <v>4180</v>
      </c>
      <c r="S258" s="727" t="s">
        <v>4181</v>
      </c>
      <c r="T258" s="165"/>
      <c r="U258" s="165"/>
      <c r="V258" s="165"/>
      <c r="W258" s="165"/>
      <c r="X258" s="165"/>
      <c r="Y258" s="165"/>
      <c r="Z258" s="165"/>
      <c r="AA258" s="165"/>
      <c r="AB258" s="165"/>
      <c r="AC258" s="165"/>
      <c r="AD258" s="165"/>
      <c r="AE258" s="165"/>
      <c r="AF258" s="165"/>
      <c r="AG258" s="165"/>
      <c r="AH258" s="165"/>
      <c r="AI258" s="165"/>
    </row>
    <row r="259" spans="1:35">
      <c r="A259" s="725">
        <v>244</v>
      </c>
      <c r="B259" s="721" t="s">
        <v>4182</v>
      </c>
      <c r="C259" s="726" t="s">
        <v>4183</v>
      </c>
      <c r="D259" s="727" t="s">
        <v>4184</v>
      </c>
      <c r="E259" s="516"/>
      <c r="F259" s="725">
        <v>568</v>
      </c>
      <c r="G259" s="721" t="s">
        <v>4185</v>
      </c>
      <c r="H259" s="726" t="s">
        <v>4186</v>
      </c>
      <c r="I259" s="727" t="s">
        <v>4187</v>
      </c>
      <c r="J259" s="516"/>
      <c r="K259" s="725">
        <v>892</v>
      </c>
      <c r="L259" s="721" t="s">
        <v>4188</v>
      </c>
      <c r="M259" s="726" t="s">
        <v>4189</v>
      </c>
      <c r="N259" s="727" t="s">
        <v>4190</v>
      </c>
      <c r="O259" s="516"/>
      <c r="P259" s="725">
        <v>1216</v>
      </c>
      <c r="Q259" s="721" t="s">
        <v>4191</v>
      </c>
      <c r="R259" s="726" t="s">
        <v>4192</v>
      </c>
      <c r="S259" s="727" t="s">
        <v>4193</v>
      </c>
      <c r="T259" s="165"/>
      <c r="U259" s="165"/>
      <c r="V259" s="165"/>
      <c r="W259" s="165"/>
      <c r="X259" s="165"/>
      <c r="Y259" s="165"/>
      <c r="Z259" s="165"/>
      <c r="AA259" s="165"/>
      <c r="AB259" s="165"/>
      <c r="AC259" s="165"/>
      <c r="AD259" s="165"/>
      <c r="AE259" s="165"/>
      <c r="AF259" s="165"/>
      <c r="AG259" s="165"/>
      <c r="AH259" s="165"/>
      <c r="AI259" s="165"/>
    </row>
    <row r="260" spans="1:35">
      <c r="A260" s="725">
        <v>245</v>
      </c>
      <c r="B260" s="721" t="s">
        <v>4194</v>
      </c>
      <c r="C260" s="726" t="s">
        <v>4195</v>
      </c>
      <c r="D260" s="727" t="s">
        <v>4196</v>
      </c>
      <c r="E260" s="516"/>
      <c r="F260" s="725">
        <v>569</v>
      </c>
      <c r="G260" s="721" t="s">
        <v>4197</v>
      </c>
      <c r="H260" s="726" t="s">
        <v>4198</v>
      </c>
      <c r="I260" s="727" t="s">
        <v>4199</v>
      </c>
      <c r="J260" s="516"/>
      <c r="K260" s="725">
        <v>893</v>
      </c>
      <c r="L260" s="721" t="s">
        <v>4200</v>
      </c>
      <c r="M260" s="726" t="s">
        <v>4201</v>
      </c>
      <c r="N260" s="727" t="s">
        <v>4202</v>
      </c>
      <c r="O260" s="516"/>
      <c r="P260" s="725">
        <v>1217</v>
      </c>
      <c r="Q260" s="721" t="s">
        <v>4203</v>
      </c>
      <c r="R260" s="726" t="s">
        <v>4204</v>
      </c>
      <c r="S260" s="727" t="s">
        <v>4205</v>
      </c>
      <c r="T260" s="165"/>
      <c r="U260" s="165"/>
      <c r="V260" s="165"/>
      <c r="W260" s="165"/>
      <c r="X260" s="165"/>
      <c r="Y260" s="165"/>
      <c r="Z260" s="165"/>
      <c r="AA260" s="165"/>
      <c r="AB260" s="165"/>
      <c r="AC260" s="165"/>
      <c r="AD260" s="165"/>
      <c r="AE260" s="165"/>
      <c r="AF260" s="165"/>
      <c r="AG260" s="165"/>
      <c r="AH260" s="165"/>
      <c r="AI260" s="165"/>
    </row>
    <row r="261" spans="1:35">
      <c r="A261" s="725">
        <v>246</v>
      </c>
      <c r="B261" s="721" t="s">
        <v>4206</v>
      </c>
      <c r="C261" s="726" t="s">
        <v>4207</v>
      </c>
      <c r="D261" s="727" t="s">
        <v>4208</v>
      </c>
      <c r="E261" s="516"/>
      <c r="F261" s="725">
        <v>570</v>
      </c>
      <c r="G261" s="721" t="s">
        <v>4209</v>
      </c>
      <c r="H261" s="726" t="s">
        <v>4210</v>
      </c>
      <c r="I261" s="727" t="s">
        <v>4211</v>
      </c>
      <c r="J261" s="516"/>
      <c r="K261" s="725">
        <v>894</v>
      </c>
      <c r="L261" s="721" t="s">
        <v>4212</v>
      </c>
      <c r="M261" s="726" t="s">
        <v>4213</v>
      </c>
      <c r="N261" s="727" t="s">
        <v>4214</v>
      </c>
      <c r="O261" s="516"/>
      <c r="P261" s="725">
        <v>1218</v>
      </c>
      <c r="Q261" s="721" t="s">
        <v>4215</v>
      </c>
      <c r="R261" s="726" t="s">
        <v>4216</v>
      </c>
      <c r="S261" s="727" t="s">
        <v>4217</v>
      </c>
      <c r="T261" s="165"/>
      <c r="U261" s="165"/>
      <c r="V261" s="165"/>
      <c r="W261" s="165"/>
      <c r="X261" s="165"/>
      <c r="Y261" s="165"/>
      <c r="Z261" s="165"/>
      <c r="AA261" s="165"/>
      <c r="AB261" s="165"/>
      <c r="AC261" s="165"/>
      <c r="AD261" s="165"/>
      <c r="AE261" s="165"/>
      <c r="AF261" s="165"/>
      <c r="AG261" s="165"/>
      <c r="AH261" s="165"/>
      <c r="AI261" s="165"/>
    </row>
    <row r="262" spans="1:35">
      <c r="A262" s="725">
        <v>247</v>
      </c>
      <c r="B262" s="721" t="s">
        <v>4218</v>
      </c>
      <c r="C262" s="726" t="s">
        <v>4219</v>
      </c>
      <c r="D262" s="727" t="s">
        <v>4220</v>
      </c>
      <c r="E262" s="516"/>
      <c r="F262" s="725">
        <v>571</v>
      </c>
      <c r="G262" s="721" t="s">
        <v>4221</v>
      </c>
      <c r="H262" s="726" t="s">
        <v>4222</v>
      </c>
      <c r="I262" s="727" t="s">
        <v>4223</v>
      </c>
      <c r="J262" s="516"/>
      <c r="K262" s="725">
        <v>895</v>
      </c>
      <c r="L262" s="721" t="s">
        <v>4224</v>
      </c>
      <c r="M262" s="726" t="s">
        <v>4225</v>
      </c>
      <c r="N262" s="727" t="s">
        <v>4226</v>
      </c>
      <c r="O262" s="516"/>
      <c r="P262" s="725">
        <v>1219</v>
      </c>
      <c r="Q262" s="721" t="s">
        <v>4227</v>
      </c>
      <c r="R262" s="726" t="s">
        <v>4228</v>
      </c>
      <c r="S262" s="727" t="s">
        <v>4229</v>
      </c>
      <c r="T262" s="165"/>
      <c r="U262" s="165"/>
      <c r="V262" s="165"/>
      <c r="W262" s="165"/>
      <c r="X262" s="165"/>
      <c r="Y262" s="165"/>
      <c r="Z262" s="165"/>
      <c r="AA262" s="165"/>
      <c r="AB262" s="165"/>
      <c r="AC262" s="165"/>
      <c r="AD262" s="165"/>
      <c r="AE262" s="165"/>
      <c r="AF262" s="165"/>
      <c r="AG262" s="165"/>
      <c r="AH262" s="165"/>
      <c r="AI262" s="165"/>
    </row>
    <row r="263" spans="1:35">
      <c r="A263" s="725">
        <v>248</v>
      </c>
      <c r="B263" s="721" t="s">
        <v>4230</v>
      </c>
      <c r="C263" s="726" t="s">
        <v>4231</v>
      </c>
      <c r="D263" s="727" t="s">
        <v>4232</v>
      </c>
      <c r="E263" s="516"/>
      <c r="F263" s="725">
        <v>572</v>
      </c>
      <c r="G263" s="721" t="s">
        <v>4233</v>
      </c>
      <c r="H263" s="726" t="s">
        <v>4234</v>
      </c>
      <c r="I263" s="727" t="s">
        <v>4235</v>
      </c>
      <c r="J263" s="516"/>
      <c r="K263" s="725">
        <v>896</v>
      </c>
      <c r="L263" s="721" t="s">
        <v>4236</v>
      </c>
      <c r="M263" s="726" t="s">
        <v>4237</v>
      </c>
      <c r="N263" s="727" t="s">
        <v>4238</v>
      </c>
      <c r="O263" s="516"/>
      <c r="P263" s="725">
        <v>1220</v>
      </c>
      <c r="Q263" s="721" t="s">
        <v>4239</v>
      </c>
      <c r="R263" s="726" t="s">
        <v>4240</v>
      </c>
      <c r="S263" s="727" t="s">
        <v>4241</v>
      </c>
      <c r="T263" s="165"/>
      <c r="U263" s="165"/>
      <c r="V263" s="165"/>
      <c r="W263" s="165"/>
      <c r="X263" s="165"/>
      <c r="Y263" s="165"/>
      <c r="Z263" s="165"/>
      <c r="AA263" s="165"/>
      <c r="AB263" s="165"/>
      <c r="AC263" s="165"/>
      <c r="AD263" s="165"/>
      <c r="AE263" s="165"/>
      <c r="AF263" s="165"/>
      <c r="AG263" s="165"/>
      <c r="AH263" s="165"/>
      <c r="AI263" s="165"/>
    </row>
    <row r="264" spans="1:35">
      <c r="A264" s="725">
        <v>249</v>
      </c>
      <c r="B264" s="721" t="s">
        <v>4242</v>
      </c>
      <c r="C264" s="726" t="s">
        <v>4243</v>
      </c>
      <c r="D264" s="727" t="s">
        <v>4244</v>
      </c>
      <c r="E264" s="516"/>
      <c r="F264" s="725">
        <v>573</v>
      </c>
      <c r="G264" s="721" t="s">
        <v>4245</v>
      </c>
      <c r="H264" s="726" t="s">
        <v>4246</v>
      </c>
      <c r="I264" s="727" t="s">
        <v>4247</v>
      </c>
      <c r="J264" s="516"/>
      <c r="K264" s="725">
        <v>897</v>
      </c>
      <c r="L264" s="721" t="s">
        <v>4248</v>
      </c>
      <c r="M264" s="726" t="s">
        <v>4249</v>
      </c>
      <c r="N264" s="727" t="s">
        <v>4250</v>
      </c>
      <c r="O264" s="516"/>
      <c r="P264" s="725">
        <v>1221</v>
      </c>
      <c r="Q264" s="721" t="s">
        <v>4251</v>
      </c>
      <c r="R264" s="726" t="s">
        <v>4252</v>
      </c>
      <c r="S264" s="727" t="s">
        <v>4253</v>
      </c>
      <c r="T264" s="165"/>
      <c r="U264" s="165"/>
      <c r="V264" s="165"/>
      <c r="W264" s="165"/>
      <c r="X264" s="165"/>
      <c r="Y264" s="165"/>
      <c r="Z264" s="165"/>
      <c r="AA264" s="165"/>
      <c r="AB264" s="165"/>
      <c r="AC264" s="165"/>
      <c r="AD264" s="165"/>
      <c r="AE264" s="165"/>
      <c r="AF264" s="165"/>
      <c r="AG264" s="165"/>
      <c r="AH264" s="165"/>
      <c r="AI264" s="165"/>
    </row>
    <row r="265" spans="1:35">
      <c r="A265" s="725">
        <v>250</v>
      </c>
      <c r="B265" s="721" t="s">
        <v>4254</v>
      </c>
      <c r="C265" s="726" t="s">
        <v>4255</v>
      </c>
      <c r="D265" s="727" t="s">
        <v>4256</v>
      </c>
      <c r="E265" s="516"/>
      <c r="F265" s="725">
        <v>574</v>
      </c>
      <c r="G265" s="721" t="s">
        <v>4257</v>
      </c>
      <c r="H265" s="726" t="s">
        <v>4258</v>
      </c>
      <c r="I265" s="727" t="s">
        <v>4259</v>
      </c>
      <c r="J265" s="516"/>
      <c r="K265" s="725">
        <v>898</v>
      </c>
      <c r="L265" s="721" t="s">
        <v>4260</v>
      </c>
      <c r="M265" s="726" t="s">
        <v>4261</v>
      </c>
      <c r="N265" s="727" t="s">
        <v>4262</v>
      </c>
      <c r="O265" s="516"/>
      <c r="P265" s="725">
        <v>1222</v>
      </c>
      <c r="Q265" s="721" t="s">
        <v>4263</v>
      </c>
      <c r="R265" s="726" t="s">
        <v>4264</v>
      </c>
      <c r="T265" s="165"/>
      <c r="U265" s="165"/>
      <c r="V265" s="165"/>
      <c r="W265" s="165"/>
      <c r="X265" s="165"/>
      <c r="Y265" s="165"/>
      <c r="Z265" s="165"/>
      <c r="AA265" s="165"/>
      <c r="AB265" s="165"/>
      <c r="AC265" s="165"/>
      <c r="AD265" s="165"/>
      <c r="AE265" s="165"/>
      <c r="AF265" s="165"/>
      <c r="AG265" s="165"/>
      <c r="AH265" s="165"/>
      <c r="AI265" s="165"/>
    </row>
    <row r="266" spans="1:35">
      <c r="A266" s="725">
        <v>251</v>
      </c>
      <c r="B266" s="721" t="s">
        <v>4265</v>
      </c>
      <c r="C266" s="726" t="s">
        <v>4266</v>
      </c>
      <c r="D266" s="727" t="s">
        <v>4267</v>
      </c>
      <c r="E266" s="516"/>
      <c r="F266" s="725">
        <v>575</v>
      </c>
      <c r="G266" s="721" t="s">
        <v>4268</v>
      </c>
      <c r="H266" s="726" t="s">
        <v>4269</v>
      </c>
      <c r="I266" s="727" t="s">
        <v>4270</v>
      </c>
      <c r="J266" s="516"/>
      <c r="K266" s="725">
        <v>899</v>
      </c>
      <c r="L266" s="721" t="s">
        <v>4271</v>
      </c>
      <c r="M266" s="726" t="s">
        <v>4272</v>
      </c>
      <c r="N266" s="727" t="s">
        <v>4273</v>
      </c>
      <c r="O266" s="516"/>
      <c r="P266" s="725">
        <v>1223</v>
      </c>
      <c r="Q266" s="721" t="s">
        <v>4274</v>
      </c>
      <c r="R266" s="726" t="s">
        <v>4275</v>
      </c>
      <c r="S266" s="727" t="s">
        <v>4276</v>
      </c>
      <c r="T266" s="165"/>
      <c r="U266" s="165"/>
      <c r="V266" s="165"/>
      <c r="W266" s="165"/>
      <c r="X266" s="165"/>
      <c r="Y266" s="165"/>
      <c r="Z266" s="165"/>
      <c r="AA266" s="165"/>
      <c r="AB266" s="165"/>
      <c r="AC266" s="165"/>
      <c r="AD266" s="165"/>
      <c r="AE266" s="165"/>
      <c r="AF266" s="165"/>
      <c r="AG266" s="165"/>
      <c r="AH266" s="165"/>
      <c r="AI266" s="165"/>
    </row>
    <row r="267" spans="1:35">
      <c r="A267" s="725">
        <v>252</v>
      </c>
      <c r="B267" s="721" t="s">
        <v>4277</v>
      </c>
      <c r="C267" s="726" t="s">
        <v>4278</v>
      </c>
      <c r="D267" s="727" t="s">
        <v>4279</v>
      </c>
      <c r="E267" s="516"/>
      <c r="F267" s="725">
        <v>576</v>
      </c>
      <c r="G267" s="721" t="s">
        <v>4280</v>
      </c>
      <c r="H267" s="726" t="s">
        <v>4281</v>
      </c>
      <c r="I267" s="727" t="s">
        <v>4282</v>
      </c>
      <c r="J267" s="516"/>
      <c r="K267" s="725">
        <v>900</v>
      </c>
      <c r="L267" s="721" t="s">
        <v>4283</v>
      </c>
      <c r="M267" s="726" t="s">
        <v>4284</v>
      </c>
      <c r="N267" s="727" t="s">
        <v>4285</v>
      </c>
      <c r="O267" s="516"/>
      <c r="P267" s="725">
        <v>1224</v>
      </c>
      <c r="Q267" s="721" t="s">
        <v>4286</v>
      </c>
      <c r="R267" s="726" t="s">
        <v>4287</v>
      </c>
      <c r="S267" s="727" t="s">
        <v>4288</v>
      </c>
      <c r="T267" s="165"/>
      <c r="U267" s="165"/>
      <c r="V267" s="165"/>
      <c r="W267" s="165"/>
      <c r="X267" s="165"/>
      <c r="Y267" s="165"/>
      <c r="Z267" s="165"/>
      <c r="AA267" s="165"/>
      <c r="AB267" s="165"/>
      <c r="AC267" s="165"/>
      <c r="AD267" s="165"/>
      <c r="AE267" s="165"/>
      <c r="AF267" s="165"/>
      <c r="AG267" s="165"/>
      <c r="AH267" s="165"/>
      <c r="AI267" s="165"/>
    </row>
    <row r="268" spans="1:35">
      <c r="A268" s="725">
        <v>253</v>
      </c>
      <c r="B268" s="721" t="s">
        <v>4289</v>
      </c>
      <c r="C268" s="726" t="s">
        <v>4290</v>
      </c>
      <c r="D268" s="727" t="s">
        <v>4291</v>
      </c>
      <c r="E268" s="516"/>
      <c r="F268" s="725">
        <v>577</v>
      </c>
      <c r="G268" s="721" t="s">
        <v>4292</v>
      </c>
      <c r="H268" s="726" t="s">
        <v>4293</v>
      </c>
      <c r="I268" s="727" t="s">
        <v>4294</v>
      </c>
      <c r="J268" s="516"/>
      <c r="K268" s="725">
        <v>901</v>
      </c>
      <c r="L268" s="721" t="s">
        <v>4295</v>
      </c>
      <c r="M268" s="726" t="s">
        <v>4296</v>
      </c>
      <c r="N268" s="727" t="s">
        <v>4297</v>
      </c>
      <c r="O268" s="516"/>
      <c r="P268" s="725">
        <v>1225</v>
      </c>
      <c r="Q268" s="721" t="s">
        <v>4298</v>
      </c>
      <c r="R268" s="726" t="s">
        <v>4299</v>
      </c>
      <c r="S268" s="727" t="s">
        <v>4300</v>
      </c>
      <c r="T268" s="165"/>
      <c r="U268" s="165"/>
      <c r="V268" s="165"/>
      <c r="W268" s="165"/>
      <c r="X268" s="165"/>
      <c r="Y268" s="165"/>
      <c r="Z268" s="165"/>
      <c r="AA268" s="165"/>
      <c r="AB268" s="165"/>
      <c r="AC268" s="165"/>
      <c r="AD268" s="165"/>
      <c r="AE268" s="165"/>
      <c r="AF268" s="165"/>
      <c r="AG268" s="165"/>
      <c r="AH268" s="165"/>
      <c r="AI268" s="165"/>
    </row>
    <row r="269" spans="1:35">
      <c r="A269" s="725">
        <v>254</v>
      </c>
      <c r="B269" s="721" t="s">
        <v>4301</v>
      </c>
      <c r="C269" s="726" t="s">
        <v>4302</v>
      </c>
      <c r="D269" s="727" t="s">
        <v>4303</v>
      </c>
      <c r="E269" s="516"/>
      <c r="F269" s="725">
        <v>578</v>
      </c>
      <c r="G269" s="721" t="s">
        <v>4304</v>
      </c>
      <c r="H269" s="726" t="s">
        <v>4305</v>
      </c>
      <c r="I269" s="727" t="s">
        <v>4306</v>
      </c>
      <c r="J269" s="516"/>
      <c r="K269" s="725">
        <v>902</v>
      </c>
      <c r="L269" s="721" t="s">
        <v>4307</v>
      </c>
      <c r="M269" s="726" t="s">
        <v>4308</v>
      </c>
      <c r="N269" s="727" t="s">
        <v>4309</v>
      </c>
      <c r="O269" s="516"/>
      <c r="P269" s="725">
        <v>1226</v>
      </c>
      <c r="Q269" s="721" t="s">
        <v>4310</v>
      </c>
      <c r="R269" s="726" t="s">
        <v>4311</v>
      </c>
      <c r="S269" s="727" t="s">
        <v>4312</v>
      </c>
      <c r="T269" s="165"/>
      <c r="U269" s="165"/>
      <c r="V269" s="165"/>
      <c r="W269" s="165"/>
      <c r="X269" s="165"/>
      <c r="Y269" s="165"/>
      <c r="Z269" s="165"/>
      <c r="AA269" s="165"/>
      <c r="AB269" s="165"/>
      <c r="AC269" s="165"/>
      <c r="AD269" s="165"/>
      <c r="AE269" s="165"/>
      <c r="AF269" s="165"/>
      <c r="AG269" s="165"/>
      <c r="AH269" s="165"/>
      <c r="AI269" s="165"/>
    </row>
    <row r="270" spans="1:35">
      <c r="A270" s="725">
        <v>255</v>
      </c>
      <c r="B270" s="721" t="s">
        <v>4313</v>
      </c>
      <c r="C270" s="726" t="s">
        <v>4314</v>
      </c>
      <c r="D270" s="727" t="s">
        <v>4315</v>
      </c>
      <c r="E270" s="516"/>
      <c r="F270" s="725">
        <v>579</v>
      </c>
      <c r="G270" s="721" t="s">
        <v>4316</v>
      </c>
      <c r="H270" s="726" t="s">
        <v>4317</v>
      </c>
      <c r="I270" s="727" t="s">
        <v>4318</v>
      </c>
      <c r="J270" s="516"/>
      <c r="K270" s="725">
        <v>903</v>
      </c>
      <c r="L270" s="721" t="s">
        <v>4319</v>
      </c>
      <c r="M270" s="726" t="s">
        <v>4320</v>
      </c>
      <c r="N270" s="727" t="s">
        <v>4321</v>
      </c>
      <c r="O270" s="516"/>
      <c r="P270" s="725">
        <v>1227</v>
      </c>
      <c r="Q270" s="721" t="s">
        <v>4322</v>
      </c>
      <c r="R270" s="726" t="s">
        <v>4323</v>
      </c>
      <c r="S270" s="727" t="s">
        <v>4324</v>
      </c>
      <c r="T270" s="165"/>
      <c r="U270" s="165"/>
      <c r="V270" s="165"/>
      <c r="W270" s="165"/>
      <c r="X270" s="165"/>
      <c r="Y270" s="165"/>
      <c r="Z270" s="165"/>
      <c r="AA270" s="165"/>
      <c r="AB270" s="165"/>
      <c r="AC270" s="165"/>
      <c r="AD270" s="165"/>
      <c r="AE270" s="165"/>
      <c r="AF270" s="165"/>
      <c r="AG270" s="165"/>
      <c r="AH270" s="165"/>
      <c r="AI270" s="165"/>
    </row>
    <row r="271" spans="1:35">
      <c r="A271" s="725">
        <v>256</v>
      </c>
      <c r="B271" s="721" t="s">
        <v>4325</v>
      </c>
      <c r="C271" s="726" t="s">
        <v>4326</v>
      </c>
      <c r="D271" s="727" t="s">
        <v>4327</v>
      </c>
      <c r="E271" s="516"/>
      <c r="F271" s="725">
        <v>580</v>
      </c>
      <c r="G271" s="721" t="s">
        <v>4328</v>
      </c>
      <c r="H271" s="726" t="s">
        <v>4329</v>
      </c>
      <c r="I271" s="727" t="s">
        <v>4330</v>
      </c>
      <c r="J271" s="516"/>
      <c r="K271" s="725">
        <v>904</v>
      </c>
      <c r="L271" s="721" t="s">
        <v>4331</v>
      </c>
      <c r="M271" s="726" t="s">
        <v>4332</v>
      </c>
      <c r="N271" s="727" t="s">
        <v>4333</v>
      </c>
      <c r="O271" s="516"/>
      <c r="P271" s="725">
        <v>1228</v>
      </c>
      <c r="Q271" s="721" t="s">
        <v>4334</v>
      </c>
      <c r="R271" s="726" t="s">
        <v>4335</v>
      </c>
      <c r="S271" s="727" t="s">
        <v>4336</v>
      </c>
      <c r="T271" s="165"/>
      <c r="U271" s="165"/>
      <c r="V271" s="165"/>
      <c r="W271" s="165"/>
      <c r="X271" s="165"/>
      <c r="Y271" s="165"/>
      <c r="Z271" s="165"/>
      <c r="AA271" s="165"/>
      <c r="AB271" s="165"/>
      <c r="AC271" s="165"/>
      <c r="AD271" s="165"/>
      <c r="AE271" s="165"/>
      <c r="AF271" s="165"/>
      <c r="AG271" s="165"/>
      <c r="AH271" s="165"/>
      <c r="AI271" s="165"/>
    </row>
    <row r="272" spans="1:35">
      <c r="A272" s="725">
        <v>257</v>
      </c>
      <c r="B272" s="721" t="s">
        <v>4337</v>
      </c>
      <c r="C272" s="726" t="s">
        <v>4338</v>
      </c>
      <c r="D272" s="727" t="s">
        <v>4339</v>
      </c>
      <c r="E272" s="516"/>
      <c r="F272" s="725">
        <v>581</v>
      </c>
      <c r="G272" s="721" t="s">
        <v>4340</v>
      </c>
      <c r="H272" s="733" t="s">
        <v>4341</v>
      </c>
      <c r="I272" s="727" t="s">
        <v>4342</v>
      </c>
      <c r="J272" s="516"/>
      <c r="K272" s="725">
        <v>905</v>
      </c>
      <c r="L272" s="721" t="s">
        <v>4343</v>
      </c>
      <c r="M272" s="726" t="s">
        <v>4344</v>
      </c>
      <c r="N272" s="727" t="s">
        <v>4345</v>
      </c>
      <c r="O272" s="516"/>
      <c r="P272" s="725">
        <v>1229</v>
      </c>
      <c r="Q272" s="721" t="s">
        <v>4346</v>
      </c>
      <c r="R272" s="726" t="s">
        <v>4347</v>
      </c>
      <c r="S272" s="727" t="s">
        <v>4348</v>
      </c>
      <c r="T272" s="165"/>
      <c r="U272" s="165"/>
      <c r="V272" s="165"/>
      <c r="W272" s="165"/>
      <c r="X272" s="165"/>
      <c r="Y272" s="165"/>
      <c r="Z272" s="165"/>
      <c r="AA272" s="165"/>
      <c r="AB272" s="165"/>
      <c r="AC272" s="165"/>
      <c r="AD272" s="165"/>
      <c r="AE272" s="165"/>
      <c r="AF272" s="165"/>
      <c r="AG272" s="165"/>
      <c r="AH272" s="165"/>
      <c r="AI272" s="165"/>
    </row>
    <row r="273" spans="1:35">
      <c r="A273" s="725">
        <v>258</v>
      </c>
      <c r="B273" s="721" t="s">
        <v>4349</v>
      </c>
      <c r="C273" s="726" t="s">
        <v>4350</v>
      </c>
      <c r="D273" s="727" t="s">
        <v>4351</v>
      </c>
      <c r="E273" s="516"/>
      <c r="F273" s="725">
        <v>582</v>
      </c>
      <c r="G273" s="721" t="s">
        <v>4352</v>
      </c>
      <c r="H273" s="726" t="s">
        <v>4353</v>
      </c>
      <c r="I273" s="727" t="s">
        <v>4354</v>
      </c>
      <c r="J273" s="516"/>
      <c r="K273" s="725">
        <v>906</v>
      </c>
      <c r="L273" s="721" t="s">
        <v>4355</v>
      </c>
      <c r="M273" s="726" t="s">
        <v>4356</v>
      </c>
      <c r="N273" s="727" t="s">
        <v>4357</v>
      </c>
      <c r="O273" s="516"/>
      <c r="P273" s="725">
        <v>1230</v>
      </c>
      <c r="Q273" s="721" t="s">
        <v>4358</v>
      </c>
      <c r="R273" s="726" t="s">
        <v>4359</v>
      </c>
      <c r="S273" s="727" t="s">
        <v>4360</v>
      </c>
      <c r="T273" s="165"/>
      <c r="U273" s="165"/>
      <c r="V273" s="165"/>
      <c r="W273" s="165"/>
      <c r="X273" s="165"/>
      <c r="Y273" s="165"/>
      <c r="Z273" s="165"/>
      <c r="AA273" s="165"/>
      <c r="AB273" s="165"/>
      <c r="AC273" s="165"/>
      <c r="AD273" s="165"/>
      <c r="AE273" s="165"/>
      <c r="AF273" s="165"/>
      <c r="AG273" s="165"/>
      <c r="AH273" s="165"/>
      <c r="AI273" s="165"/>
    </row>
    <row r="274" spans="1:35">
      <c r="A274" s="725">
        <v>259</v>
      </c>
      <c r="B274" s="721" t="s">
        <v>4361</v>
      </c>
      <c r="C274" s="726" t="s">
        <v>4362</v>
      </c>
      <c r="D274" s="727" t="s">
        <v>4363</v>
      </c>
      <c r="E274" s="516"/>
      <c r="F274" s="725">
        <v>583</v>
      </c>
      <c r="G274" s="721" t="s">
        <v>4364</v>
      </c>
      <c r="H274" s="726" t="s">
        <v>4365</v>
      </c>
      <c r="I274" s="727" t="s">
        <v>4366</v>
      </c>
      <c r="J274" s="516"/>
      <c r="K274" s="725">
        <v>907</v>
      </c>
      <c r="L274" s="721" t="s">
        <v>4367</v>
      </c>
      <c r="M274" s="726" t="s">
        <v>4368</v>
      </c>
      <c r="N274" s="727" t="s">
        <v>4369</v>
      </c>
      <c r="O274" s="516"/>
      <c r="P274" s="725">
        <v>1231</v>
      </c>
      <c r="Q274" s="721" t="s">
        <v>4370</v>
      </c>
      <c r="R274" s="726" t="s">
        <v>4371</v>
      </c>
      <c r="S274" s="727" t="s">
        <v>4372</v>
      </c>
      <c r="T274" s="165"/>
      <c r="U274" s="165"/>
      <c r="V274" s="165"/>
      <c r="W274" s="165"/>
      <c r="X274" s="165"/>
      <c r="Y274" s="165"/>
      <c r="Z274" s="165"/>
      <c r="AA274" s="165"/>
      <c r="AB274" s="165"/>
      <c r="AC274" s="165"/>
      <c r="AD274" s="165"/>
      <c r="AE274" s="165"/>
      <c r="AF274" s="165"/>
      <c r="AG274" s="165"/>
      <c r="AH274" s="165"/>
      <c r="AI274" s="165"/>
    </row>
    <row r="275" spans="1:35">
      <c r="A275" s="725">
        <v>260</v>
      </c>
      <c r="B275" s="721" t="s">
        <v>4373</v>
      </c>
      <c r="C275" s="726" t="s">
        <v>4374</v>
      </c>
      <c r="D275" s="727" t="s">
        <v>4375</v>
      </c>
      <c r="E275" s="516"/>
      <c r="F275" s="725">
        <v>584</v>
      </c>
      <c r="G275" s="721" t="s">
        <v>4376</v>
      </c>
      <c r="H275" s="726" t="s">
        <v>4377</v>
      </c>
      <c r="I275" s="727" t="s">
        <v>4378</v>
      </c>
      <c r="J275" s="516"/>
      <c r="K275" s="725">
        <v>908</v>
      </c>
      <c r="L275" s="721" t="s">
        <v>4379</v>
      </c>
      <c r="M275" s="726" t="s">
        <v>4380</v>
      </c>
      <c r="N275" s="727" t="s">
        <v>4381</v>
      </c>
      <c r="O275" s="516"/>
      <c r="P275" s="725">
        <v>1232</v>
      </c>
      <c r="Q275" s="721" t="s">
        <v>4382</v>
      </c>
      <c r="R275" s="726" t="s">
        <v>4383</v>
      </c>
      <c r="S275" s="727" t="s">
        <v>4384</v>
      </c>
      <c r="T275" s="165"/>
      <c r="U275" s="165"/>
      <c r="V275" s="165"/>
      <c r="W275" s="165"/>
      <c r="X275" s="165"/>
      <c r="Y275" s="165"/>
      <c r="Z275" s="165"/>
      <c r="AA275" s="165"/>
      <c r="AB275" s="165"/>
      <c r="AC275" s="165"/>
      <c r="AD275" s="165"/>
      <c r="AE275" s="165"/>
      <c r="AF275" s="165"/>
      <c r="AG275" s="165"/>
      <c r="AH275" s="165"/>
      <c r="AI275" s="165"/>
    </row>
    <row r="276" spans="1:35">
      <c r="A276" s="725">
        <v>261</v>
      </c>
      <c r="B276" s="721" t="s">
        <v>4385</v>
      </c>
      <c r="C276" s="726" t="s">
        <v>4386</v>
      </c>
      <c r="D276" s="727" t="s">
        <v>4387</v>
      </c>
      <c r="E276" s="516"/>
      <c r="F276" s="725">
        <v>585</v>
      </c>
      <c r="G276" s="721" t="s">
        <v>4388</v>
      </c>
      <c r="H276" s="726" t="s">
        <v>4389</v>
      </c>
      <c r="I276" s="727" t="s">
        <v>4390</v>
      </c>
      <c r="J276" s="516"/>
      <c r="K276" s="725">
        <v>909</v>
      </c>
      <c r="L276" s="721" t="s">
        <v>4391</v>
      </c>
      <c r="M276" s="726" t="s">
        <v>4392</v>
      </c>
      <c r="N276" s="727" t="s">
        <v>4393</v>
      </c>
      <c r="O276" s="516"/>
      <c r="P276" s="725">
        <v>1233</v>
      </c>
      <c r="Q276" s="721" t="s">
        <v>4394</v>
      </c>
      <c r="R276" s="726" t="s">
        <v>4395</v>
      </c>
      <c r="S276" s="727" t="s">
        <v>4396</v>
      </c>
      <c r="T276" s="165"/>
      <c r="U276" s="165"/>
      <c r="V276" s="165"/>
      <c r="W276" s="165"/>
      <c r="X276" s="165"/>
      <c r="Y276" s="165"/>
      <c r="Z276" s="165"/>
      <c r="AA276" s="165"/>
      <c r="AB276" s="165"/>
      <c r="AC276" s="165"/>
      <c r="AD276" s="165"/>
      <c r="AE276" s="165"/>
      <c r="AF276" s="165"/>
      <c r="AG276" s="165"/>
      <c r="AH276" s="165"/>
      <c r="AI276" s="165"/>
    </row>
    <row r="277" spans="1:35">
      <c r="A277" s="725">
        <v>262</v>
      </c>
      <c r="B277" s="721" t="s">
        <v>4397</v>
      </c>
      <c r="C277" s="726" t="s">
        <v>4398</v>
      </c>
      <c r="D277" s="727" t="s">
        <v>4399</v>
      </c>
      <c r="E277" s="516"/>
      <c r="F277" s="725">
        <v>586</v>
      </c>
      <c r="G277" s="721" t="s">
        <v>4400</v>
      </c>
      <c r="H277" s="726" t="s">
        <v>4401</v>
      </c>
      <c r="I277" s="727" t="s">
        <v>4402</v>
      </c>
      <c r="J277" s="516"/>
      <c r="K277" s="725">
        <v>910</v>
      </c>
      <c r="L277" s="721" t="s">
        <v>4403</v>
      </c>
      <c r="M277" s="726" t="s">
        <v>4404</v>
      </c>
      <c r="N277" s="727" t="s">
        <v>4405</v>
      </c>
      <c r="O277" s="516"/>
      <c r="P277" s="725">
        <v>1234</v>
      </c>
      <c r="Q277" s="721" t="s">
        <v>4406</v>
      </c>
      <c r="R277" s="726" t="s">
        <v>4407</v>
      </c>
      <c r="S277" s="727" t="s">
        <v>4408</v>
      </c>
      <c r="T277" s="165"/>
      <c r="U277" s="165"/>
      <c r="V277" s="165"/>
      <c r="W277" s="165"/>
      <c r="X277" s="165"/>
      <c r="Y277" s="165"/>
      <c r="Z277" s="165"/>
      <c r="AA277" s="165"/>
      <c r="AB277" s="165"/>
      <c r="AC277" s="165"/>
      <c r="AD277" s="165"/>
      <c r="AE277" s="165"/>
      <c r="AF277" s="165"/>
      <c r="AG277" s="165"/>
      <c r="AH277" s="165"/>
      <c r="AI277" s="165"/>
    </row>
    <row r="278" spans="1:35">
      <c r="A278" s="725">
        <v>263</v>
      </c>
      <c r="B278" s="721" t="s">
        <v>4409</v>
      </c>
      <c r="C278" s="726" t="s">
        <v>4410</v>
      </c>
      <c r="D278" s="727" t="s">
        <v>4411</v>
      </c>
      <c r="E278" s="516"/>
      <c r="F278" s="725">
        <v>587</v>
      </c>
      <c r="G278" s="721" t="s">
        <v>4412</v>
      </c>
      <c r="H278" s="726" t="s">
        <v>4413</v>
      </c>
      <c r="I278" s="727" t="s">
        <v>4414</v>
      </c>
      <c r="J278" s="516"/>
      <c r="K278" s="725">
        <v>911</v>
      </c>
      <c r="L278" s="721" t="s">
        <v>4415</v>
      </c>
      <c r="M278" s="726" t="s">
        <v>4416</v>
      </c>
      <c r="N278" s="727" t="s">
        <v>4417</v>
      </c>
      <c r="O278" s="516"/>
      <c r="P278" s="725">
        <v>1235</v>
      </c>
      <c r="Q278" s="721" t="s">
        <v>4418</v>
      </c>
      <c r="R278" s="726" t="s">
        <v>4419</v>
      </c>
      <c r="S278" s="727" t="s">
        <v>4420</v>
      </c>
      <c r="T278" s="165"/>
      <c r="U278" s="165"/>
      <c r="V278" s="165"/>
      <c r="W278" s="165"/>
      <c r="X278" s="165"/>
      <c r="Y278" s="165"/>
      <c r="Z278" s="165"/>
      <c r="AA278" s="165"/>
      <c r="AB278" s="165"/>
      <c r="AC278" s="165"/>
      <c r="AD278" s="165"/>
      <c r="AE278" s="165"/>
      <c r="AF278" s="165"/>
      <c r="AG278" s="165"/>
      <c r="AH278" s="165"/>
      <c r="AI278" s="165"/>
    </row>
    <row r="279" spans="1:35">
      <c r="A279" s="725">
        <v>264</v>
      </c>
      <c r="B279" s="721" t="s">
        <v>4421</v>
      </c>
      <c r="C279" s="726" t="s">
        <v>4422</v>
      </c>
      <c r="D279" s="727" t="s">
        <v>4423</v>
      </c>
      <c r="E279" s="516"/>
      <c r="F279" s="725">
        <v>588</v>
      </c>
      <c r="G279" s="721" t="s">
        <v>4424</v>
      </c>
      <c r="H279" s="726" t="s">
        <v>4425</v>
      </c>
      <c r="I279" s="727" t="s">
        <v>4426</v>
      </c>
      <c r="J279" s="516"/>
      <c r="K279" s="725">
        <v>912</v>
      </c>
      <c r="L279" s="721" t="s">
        <v>4427</v>
      </c>
      <c r="M279" s="726" t="s">
        <v>4428</v>
      </c>
      <c r="N279" s="727" t="s">
        <v>4429</v>
      </c>
      <c r="O279" s="516"/>
      <c r="P279" s="725">
        <v>1236</v>
      </c>
      <c r="Q279" s="721" t="s">
        <v>4430</v>
      </c>
      <c r="R279" s="726" t="s">
        <v>4431</v>
      </c>
      <c r="S279" s="727" t="s">
        <v>4432</v>
      </c>
      <c r="T279" s="165"/>
      <c r="U279" s="165"/>
      <c r="V279" s="165"/>
      <c r="W279" s="165"/>
      <c r="X279" s="165"/>
      <c r="Y279" s="165"/>
      <c r="Z279" s="165"/>
      <c r="AA279" s="165"/>
      <c r="AB279" s="165"/>
      <c r="AC279" s="165"/>
      <c r="AD279" s="165"/>
      <c r="AE279" s="165"/>
      <c r="AF279" s="165"/>
      <c r="AG279" s="165"/>
      <c r="AH279" s="165"/>
      <c r="AI279" s="165"/>
    </row>
    <row r="280" spans="1:35">
      <c r="A280" s="725">
        <v>265</v>
      </c>
      <c r="B280" s="721" t="s">
        <v>4433</v>
      </c>
      <c r="C280" s="726" t="s">
        <v>4434</v>
      </c>
      <c r="D280" s="727" t="s">
        <v>4435</v>
      </c>
      <c r="E280" s="516"/>
      <c r="F280" s="725">
        <v>589</v>
      </c>
      <c r="G280" s="721" t="s">
        <v>4436</v>
      </c>
      <c r="H280" s="726" t="s">
        <v>4437</v>
      </c>
      <c r="I280" s="727" t="s">
        <v>4438</v>
      </c>
      <c r="J280" s="516"/>
      <c r="K280" s="725">
        <v>913</v>
      </c>
      <c r="L280" s="721" t="s">
        <v>4439</v>
      </c>
      <c r="M280" s="726" t="s">
        <v>4440</v>
      </c>
      <c r="N280" s="727" t="s">
        <v>4441</v>
      </c>
      <c r="O280" s="516"/>
      <c r="P280" s="725">
        <v>1237</v>
      </c>
      <c r="Q280" s="721" t="s">
        <v>4442</v>
      </c>
      <c r="R280" s="726" t="s">
        <v>4443</v>
      </c>
      <c r="S280" s="727" t="s">
        <v>4444</v>
      </c>
      <c r="T280" s="165"/>
      <c r="U280" s="165"/>
      <c r="V280" s="165"/>
      <c r="W280" s="165"/>
      <c r="X280" s="165"/>
      <c r="Y280" s="165"/>
      <c r="Z280" s="165"/>
      <c r="AA280" s="165"/>
      <c r="AB280" s="165"/>
      <c r="AC280" s="165"/>
      <c r="AD280" s="165"/>
      <c r="AE280" s="165"/>
      <c r="AF280" s="165"/>
      <c r="AG280" s="165"/>
      <c r="AH280" s="165"/>
      <c r="AI280" s="165"/>
    </row>
    <row r="281" spans="1:35">
      <c r="A281" s="725">
        <v>266</v>
      </c>
      <c r="B281" s="721" t="s">
        <v>4445</v>
      </c>
      <c r="C281" s="726" t="s">
        <v>4446</v>
      </c>
      <c r="D281" s="727" t="s">
        <v>4447</v>
      </c>
      <c r="E281" s="516"/>
      <c r="F281" s="725">
        <v>590</v>
      </c>
      <c r="G281" s="721" t="s">
        <v>4448</v>
      </c>
      <c r="H281" s="726" t="s">
        <v>4449</v>
      </c>
      <c r="I281" s="727" t="s">
        <v>4450</v>
      </c>
      <c r="J281" s="516"/>
      <c r="K281" s="725">
        <v>914</v>
      </c>
      <c r="L281" s="721" t="s">
        <v>4451</v>
      </c>
      <c r="M281" s="726" t="s">
        <v>4452</v>
      </c>
      <c r="N281" s="727" t="s">
        <v>4453</v>
      </c>
      <c r="O281" s="516"/>
      <c r="P281" s="725">
        <v>1238</v>
      </c>
      <c r="Q281" s="721" t="s">
        <v>4454</v>
      </c>
      <c r="R281" s="726" t="s">
        <v>4455</v>
      </c>
      <c r="S281" s="727" t="s">
        <v>4456</v>
      </c>
      <c r="T281" s="165"/>
      <c r="U281" s="165"/>
      <c r="V281" s="165"/>
      <c r="W281" s="165"/>
      <c r="X281" s="165"/>
      <c r="Y281" s="165"/>
      <c r="Z281" s="165"/>
      <c r="AA281" s="165"/>
      <c r="AB281" s="165"/>
      <c r="AC281" s="165"/>
      <c r="AD281" s="165"/>
      <c r="AE281" s="165"/>
      <c r="AF281" s="165"/>
      <c r="AG281" s="165"/>
      <c r="AH281" s="165"/>
      <c r="AI281" s="165"/>
    </row>
    <row r="282" spans="1:35">
      <c r="A282" s="725">
        <v>267</v>
      </c>
      <c r="B282" s="721" t="s">
        <v>4457</v>
      </c>
      <c r="C282" s="726" t="s">
        <v>4458</v>
      </c>
      <c r="D282" s="727" t="s">
        <v>4459</v>
      </c>
      <c r="E282" s="516"/>
      <c r="F282" s="725">
        <v>591</v>
      </c>
      <c r="G282" s="721" t="s">
        <v>4460</v>
      </c>
      <c r="H282" s="726" t="s">
        <v>4461</v>
      </c>
      <c r="I282" s="727" t="s">
        <v>4462</v>
      </c>
      <c r="J282" s="516"/>
      <c r="K282" s="725">
        <v>915</v>
      </c>
      <c r="L282" s="721" t="s">
        <v>4463</v>
      </c>
      <c r="M282" s="726" t="s">
        <v>4464</v>
      </c>
      <c r="N282" s="727" t="s">
        <v>4465</v>
      </c>
      <c r="O282" s="516"/>
      <c r="P282" s="725">
        <v>1239</v>
      </c>
      <c r="Q282" s="721" t="s">
        <v>4466</v>
      </c>
      <c r="R282" s="726" t="s">
        <v>4467</v>
      </c>
      <c r="S282" s="727" t="s">
        <v>4468</v>
      </c>
      <c r="T282" s="165"/>
      <c r="U282" s="165"/>
      <c r="V282" s="165"/>
      <c r="W282" s="165"/>
      <c r="X282" s="165"/>
      <c r="Y282" s="165"/>
      <c r="Z282" s="165"/>
      <c r="AA282" s="165"/>
      <c r="AB282" s="165"/>
      <c r="AC282" s="165"/>
      <c r="AD282" s="165"/>
      <c r="AE282" s="165"/>
      <c r="AF282" s="165"/>
      <c r="AG282" s="165"/>
      <c r="AH282" s="165"/>
      <c r="AI282" s="165"/>
    </row>
    <row r="283" spans="1:35">
      <c r="A283" s="725">
        <v>268</v>
      </c>
      <c r="B283" s="721" t="s">
        <v>4469</v>
      </c>
      <c r="C283" s="726" t="s">
        <v>4470</v>
      </c>
      <c r="D283" s="727" t="s">
        <v>4471</v>
      </c>
      <c r="E283" s="516"/>
      <c r="F283" s="725">
        <v>592</v>
      </c>
      <c r="G283" s="721" t="s">
        <v>4472</v>
      </c>
      <c r="H283" s="726" t="s">
        <v>4473</v>
      </c>
      <c r="I283" s="727" t="s">
        <v>4474</v>
      </c>
      <c r="J283" s="516"/>
      <c r="K283" s="725">
        <v>916</v>
      </c>
      <c r="L283" s="721" t="s">
        <v>4475</v>
      </c>
      <c r="M283" s="726" t="s">
        <v>4476</v>
      </c>
      <c r="N283" s="727" t="s">
        <v>4477</v>
      </c>
      <c r="O283" s="516"/>
      <c r="P283" s="725">
        <v>1240</v>
      </c>
      <c r="Q283" s="721" t="s">
        <v>4478</v>
      </c>
      <c r="R283" s="726" t="s">
        <v>4479</v>
      </c>
      <c r="S283" s="727" t="s">
        <v>4480</v>
      </c>
      <c r="T283" s="165"/>
      <c r="U283" s="165"/>
      <c r="V283" s="165"/>
      <c r="W283" s="165"/>
      <c r="X283" s="165"/>
      <c r="Y283" s="165"/>
      <c r="Z283" s="165"/>
      <c r="AA283" s="165"/>
      <c r="AB283" s="165"/>
      <c r="AC283" s="165"/>
      <c r="AD283" s="165"/>
      <c r="AE283" s="165"/>
      <c r="AF283" s="165"/>
      <c r="AG283" s="165"/>
      <c r="AH283" s="165"/>
      <c r="AI283" s="165"/>
    </row>
    <row r="284" spans="1:35">
      <c r="A284" s="725">
        <v>269</v>
      </c>
      <c r="B284" s="721" t="s">
        <v>4481</v>
      </c>
      <c r="C284" s="726" t="s">
        <v>4482</v>
      </c>
      <c r="D284" s="727" t="s">
        <v>4483</v>
      </c>
      <c r="E284" s="516"/>
      <c r="F284" s="725">
        <v>593</v>
      </c>
      <c r="G284" s="721" t="s">
        <v>4484</v>
      </c>
      <c r="H284" s="726" t="s">
        <v>4485</v>
      </c>
      <c r="I284" s="727" t="s">
        <v>4486</v>
      </c>
      <c r="J284" s="516"/>
      <c r="K284" s="725">
        <v>917</v>
      </c>
      <c r="L284" s="721" t="s">
        <v>4487</v>
      </c>
      <c r="M284" s="726" t="s">
        <v>4488</v>
      </c>
      <c r="N284" s="727" t="s">
        <v>4489</v>
      </c>
      <c r="O284" s="516"/>
      <c r="P284" s="725">
        <v>1241</v>
      </c>
      <c r="Q284" s="721" t="s">
        <v>4490</v>
      </c>
      <c r="R284" s="726" t="s">
        <v>4491</v>
      </c>
      <c r="S284" s="727" t="s">
        <v>4492</v>
      </c>
      <c r="T284" s="165"/>
      <c r="U284" s="165"/>
      <c r="V284" s="165"/>
      <c r="W284" s="165"/>
      <c r="X284" s="165"/>
      <c r="Y284" s="165"/>
      <c r="Z284" s="165"/>
      <c r="AA284" s="165"/>
      <c r="AB284" s="165"/>
      <c r="AC284" s="165"/>
      <c r="AD284" s="165"/>
      <c r="AE284" s="165"/>
      <c r="AF284" s="165"/>
      <c r="AG284" s="165"/>
      <c r="AH284" s="165"/>
      <c r="AI284" s="165"/>
    </row>
    <row r="285" spans="1:35">
      <c r="A285" s="725">
        <v>270</v>
      </c>
      <c r="B285" s="721" t="s">
        <v>4493</v>
      </c>
      <c r="C285" s="726" t="s">
        <v>4494</v>
      </c>
      <c r="D285" s="727" t="s">
        <v>4495</v>
      </c>
      <c r="E285" s="516"/>
      <c r="F285" s="725">
        <v>594</v>
      </c>
      <c r="G285" s="721" t="s">
        <v>4496</v>
      </c>
      <c r="H285" s="726" t="s">
        <v>4497</v>
      </c>
      <c r="I285" s="727" t="s">
        <v>4498</v>
      </c>
      <c r="J285" s="516"/>
      <c r="K285" s="725">
        <v>918</v>
      </c>
      <c r="L285" s="721" t="s">
        <v>4499</v>
      </c>
      <c r="M285" s="726" t="s">
        <v>4500</v>
      </c>
      <c r="N285" s="727" t="s">
        <v>4501</v>
      </c>
      <c r="O285" s="516"/>
      <c r="P285" s="725">
        <v>1242</v>
      </c>
      <c r="Q285" s="721" t="s">
        <v>4502</v>
      </c>
      <c r="R285" s="726" t="s">
        <v>4503</v>
      </c>
      <c r="S285" s="727" t="s">
        <v>4504</v>
      </c>
      <c r="T285" s="165"/>
      <c r="U285" s="165"/>
      <c r="V285" s="165"/>
      <c r="W285" s="165"/>
      <c r="X285" s="165"/>
      <c r="Y285" s="165"/>
      <c r="Z285" s="165"/>
      <c r="AA285" s="165"/>
      <c r="AB285" s="165"/>
      <c r="AC285" s="165"/>
      <c r="AD285" s="165"/>
      <c r="AE285" s="165"/>
      <c r="AF285" s="165"/>
      <c r="AG285" s="165"/>
      <c r="AH285" s="165"/>
      <c r="AI285" s="165"/>
    </row>
    <row r="286" spans="1:35">
      <c r="A286" s="725">
        <v>271</v>
      </c>
      <c r="B286" s="721" t="s">
        <v>4505</v>
      </c>
      <c r="C286" s="726" t="s">
        <v>4506</v>
      </c>
      <c r="D286" s="727" t="s">
        <v>4507</v>
      </c>
      <c r="E286" s="516"/>
      <c r="F286" s="725">
        <v>595</v>
      </c>
      <c r="G286" s="721" t="s">
        <v>4508</v>
      </c>
      <c r="H286" s="726" t="s">
        <v>4509</v>
      </c>
      <c r="I286" s="727" t="s">
        <v>4510</v>
      </c>
      <c r="J286" s="516"/>
      <c r="K286" s="725">
        <v>919</v>
      </c>
      <c r="L286" s="721" t="s">
        <v>4511</v>
      </c>
      <c r="M286" s="726" t="s">
        <v>4512</v>
      </c>
      <c r="N286" s="727" t="s">
        <v>4513</v>
      </c>
      <c r="O286" s="516"/>
      <c r="P286" s="725">
        <v>1243</v>
      </c>
      <c r="Q286" s="721" t="s">
        <v>4514</v>
      </c>
      <c r="R286" s="726" t="s">
        <v>4515</v>
      </c>
      <c r="S286" s="727" t="s">
        <v>4516</v>
      </c>
      <c r="T286" s="165"/>
      <c r="U286" s="165"/>
      <c r="V286" s="165"/>
      <c r="W286" s="165"/>
      <c r="X286" s="165"/>
      <c r="Y286" s="165"/>
      <c r="Z286" s="165"/>
      <c r="AA286" s="165"/>
      <c r="AB286" s="165"/>
      <c r="AC286" s="165"/>
      <c r="AD286" s="165"/>
      <c r="AE286" s="165"/>
      <c r="AF286" s="165"/>
      <c r="AG286" s="165"/>
      <c r="AH286" s="165"/>
      <c r="AI286" s="165"/>
    </row>
    <row r="287" spans="1:35">
      <c r="A287" s="725">
        <v>272</v>
      </c>
      <c r="B287" s="721" t="s">
        <v>4517</v>
      </c>
      <c r="C287" s="726" t="s">
        <v>4518</v>
      </c>
      <c r="D287" s="727" t="s">
        <v>4519</v>
      </c>
      <c r="E287" s="516"/>
      <c r="F287" s="725">
        <v>596</v>
      </c>
      <c r="G287" s="721" t="s">
        <v>4520</v>
      </c>
      <c r="H287" s="726" t="s">
        <v>4521</v>
      </c>
      <c r="I287" s="727" t="s">
        <v>4522</v>
      </c>
      <c r="J287" s="516"/>
      <c r="K287" s="725">
        <v>920</v>
      </c>
      <c r="L287" s="721" t="s">
        <v>4523</v>
      </c>
      <c r="M287" s="726" t="s">
        <v>4524</v>
      </c>
      <c r="N287" s="727" t="s">
        <v>4525</v>
      </c>
      <c r="O287" s="516"/>
      <c r="P287" s="725">
        <v>1244</v>
      </c>
      <c r="Q287" s="721" t="s">
        <v>4526</v>
      </c>
      <c r="R287" s="726" t="s">
        <v>4527</v>
      </c>
      <c r="S287" s="727" t="s">
        <v>4528</v>
      </c>
      <c r="T287" s="165"/>
      <c r="U287" s="165"/>
      <c r="V287" s="165"/>
      <c r="W287" s="165"/>
      <c r="X287" s="165"/>
      <c r="Y287" s="165"/>
      <c r="Z287" s="165"/>
      <c r="AA287" s="165"/>
      <c r="AB287" s="165"/>
      <c r="AC287" s="165"/>
      <c r="AD287" s="165"/>
      <c r="AE287" s="165"/>
      <c r="AF287" s="165"/>
      <c r="AG287" s="165"/>
      <c r="AH287" s="165"/>
      <c r="AI287" s="165"/>
    </row>
    <row r="288" spans="1:35">
      <c r="A288" s="725">
        <v>273</v>
      </c>
      <c r="B288" s="721" t="s">
        <v>4529</v>
      </c>
      <c r="C288" s="726" t="s">
        <v>4530</v>
      </c>
      <c r="D288" s="727" t="s">
        <v>4531</v>
      </c>
      <c r="E288" s="516"/>
      <c r="F288" s="725">
        <v>597</v>
      </c>
      <c r="G288" s="721" t="s">
        <v>4532</v>
      </c>
      <c r="H288" s="726" t="s">
        <v>4533</v>
      </c>
      <c r="I288" s="727" t="s">
        <v>4534</v>
      </c>
      <c r="J288" s="516"/>
      <c r="K288" s="725">
        <v>921</v>
      </c>
      <c r="L288" s="721" t="s">
        <v>4535</v>
      </c>
      <c r="M288" s="726" t="s">
        <v>4536</v>
      </c>
      <c r="N288" s="727" t="s">
        <v>4537</v>
      </c>
      <c r="O288" s="516"/>
      <c r="P288" s="725">
        <v>1245</v>
      </c>
      <c r="Q288" s="721" t="s">
        <v>4538</v>
      </c>
      <c r="R288" s="726" t="s">
        <v>4539</v>
      </c>
      <c r="S288" s="727" t="s">
        <v>4540</v>
      </c>
      <c r="T288" s="165"/>
      <c r="U288" s="165"/>
      <c r="V288" s="165"/>
      <c r="W288" s="165"/>
      <c r="X288" s="165"/>
      <c r="Y288" s="165"/>
      <c r="Z288" s="165"/>
      <c r="AA288" s="165"/>
      <c r="AB288" s="165"/>
      <c r="AC288" s="165"/>
      <c r="AD288" s="165"/>
      <c r="AE288" s="165"/>
      <c r="AF288" s="165"/>
      <c r="AG288" s="165"/>
      <c r="AH288" s="165"/>
      <c r="AI288" s="165"/>
    </row>
    <row r="289" spans="1:35">
      <c r="A289" s="725">
        <v>274</v>
      </c>
      <c r="B289" s="721" t="s">
        <v>4541</v>
      </c>
      <c r="C289" s="726" t="s">
        <v>4542</v>
      </c>
      <c r="D289" s="727" t="s">
        <v>4543</v>
      </c>
      <c r="E289" s="516"/>
      <c r="F289" s="725">
        <v>598</v>
      </c>
      <c r="G289" s="721" t="s">
        <v>4544</v>
      </c>
      <c r="H289" s="726" t="s">
        <v>4545</v>
      </c>
      <c r="I289" s="727" t="s">
        <v>4546</v>
      </c>
      <c r="J289" s="516"/>
      <c r="K289" s="725">
        <v>922</v>
      </c>
      <c r="L289" s="721" t="s">
        <v>4547</v>
      </c>
      <c r="M289" s="726" t="s">
        <v>4548</v>
      </c>
      <c r="N289" s="727" t="s">
        <v>4549</v>
      </c>
      <c r="O289" s="516"/>
      <c r="P289" s="725">
        <v>1246</v>
      </c>
      <c r="Q289" s="721" t="s">
        <v>4550</v>
      </c>
      <c r="R289" s="726" t="s">
        <v>4551</v>
      </c>
      <c r="S289" s="727" t="s">
        <v>4552</v>
      </c>
      <c r="T289" s="165"/>
      <c r="U289" s="165"/>
      <c r="V289" s="165"/>
      <c r="W289" s="165"/>
      <c r="X289" s="165"/>
      <c r="Y289" s="165"/>
      <c r="Z289" s="165"/>
      <c r="AA289" s="165"/>
      <c r="AB289" s="165"/>
      <c r="AC289" s="165"/>
      <c r="AD289" s="165"/>
      <c r="AE289" s="165"/>
      <c r="AF289" s="165"/>
      <c r="AG289" s="165"/>
      <c r="AH289" s="165"/>
      <c r="AI289" s="165"/>
    </row>
    <row r="290" spans="1:35">
      <c r="A290" s="725">
        <v>275</v>
      </c>
      <c r="B290" s="721" t="s">
        <v>4553</v>
      </c>
      <c r="C290" s="726" t="s">
        <v>4554</v>
      </c>
      <c r="D290" s="727" t="s">
        <v>4555</v>
      </c>
      <c r="E290" s="516"/>
      <c r="F290" s="725">
        <v>599</v>
      </c>
      <c r="G290" s="721" t="s">
        <v>4556</v>
      </c>
      <c r="H290" s="726" t="s">
        <v>4557</v>
      </c>
      <c r="I290" s="727" t="s">
        <v>4558</v>
      </c>
      <c r="J290" s="516"/>
      <c r="K290" s="725">
        <v>923</v>
      </c>
      <c r="L290" s="721" t="s">
        <v>4559</v>
      </c>
      <c r="M290" s="726" t="s">
        <v>4560</v>
      </c>
      <c r="N290" s="727" t="s">
        <v>4561</v>
      </c>
      <c r="O290" s="516"/>
      <c r="P290" s="725">
        <v>1247</v>
      </c>
      <c r="Q290" s="721" t="s">
        <v>4562</v>
      </c>
      <c r="R290" s="726" t="s">
        <v>4563</v>
      </c>
      <c r="S290" s="727" t="s">
        <v>4564</v>
      </c>
      <c r="T290" s="165"/>
      <c r="U290" s="165"/>
      <c r="V290" s="165"/>
      <c r="W290" s="165"/>
      <c r="X290" s="165"/>
      <c r="Y290" s="165"/>
      <c r="Z290" s="165"/>
      <c r="AA290" s="165"/>
      <c r="AB290" s="165"/>
      <c r="AC290" s="165"/>
      <c r="AD290" s="165"/>
      <c r="AE290" s="165"/>
      <c r="AF290" s="165"/>
      <c r="AG290" s="165"/>
      <c r="AH290" s="165"/>
      <c r="AI290" s="165"/>
    </row>
    <row r="291" spans="1:35">
      <c r="A291" s="725">
        <v>276</v>
      </c>
      <c r="B291" s="721" t="s">
        <v>4565</v>
      </c>
      <c r="C291" s="726" t="s">
        <v>4566</v>
      </c>
      <c r="D291" s="727" t="s">
        <v>4567</v>
      </c>
      <c r="E291" s="516"/>
      <c r="F291" s="725">
        <v>600</v>
      </c>
      <c r="G291" s="721" t="s">
        <v>4568</v>
      </c>
      <c r="H291" s="726" t="s">
        <v>4569</v>
      </c>
      <c r="I291" s="727" t="s">
        <v>4570</v>
      </c>
      <c r="J291" s="516"/>
      <c r="K291" s="725">
        <v>924</v>
      </c>
      <c r="L291" s="721" t="s">
        <v>4571</v>
      </c>
      <c r="M291" s="726" t="s">
        <v>4572</v>
      </c>
      <c r="N291" s="727" t="s">
        <v>4573</v>
      </c>
      <c r="O291" s="516"/>
      <c r="P291" s="725">
        <v>1248</v>
      </c>
      <c r="Q291" s="721" t="s">
        <v>4574</v>
      </c>
      <c r="R291" s="726" t="s">
        <v>4575</v>
      </c>
      <c r="S291" s="727" t="s">
        <v>4576</v>
      </c>
      <c r="T291" s="165"/>
      <c r="U291" s="165"/>
      <c r="V291" s="165"/>
      <c r="W291" s="165"/>
      <c r="X291" s="165"/>
      <c r="Y291" s="165"/>
      <c r="Z291" s="165"/>
      <c r="AA291" s="165"/>
      <c r="AB291" s="165"/>
      <c r="AC291" s="165"/>
      <c r="AD291" s="165"/>
      <c r="AE291" s="165"/>
      <c r="AF291" s="165"/>
      <c r="AG291" s="165"/>
      <c r="AH291" s="165"/>
      <c r="AI291" s="165"/>
    </row>
    <row r="292" spans="1:35">
      <c r="A292" s="725">
        <v>277</v>
      </c>
      <c r="B292" s="721" t="s">
        <v>4577</v>
      </c>
      <c r="C292" s="726" t="s">
        <v>4578</v>
      </c>
      <c r="D292" s="727" t="s">
        <v>4579</v>
      </c>
      <c r="E292" s="516"/>
      <c r="F292" s="725">
        <v>601</v>
      </c>
      <c r="G292" s="721" t="s">
        <v>4580</v>
      </c>
      <c r="H292" s="726" t="s">
        <v>4581</v>
      </c>
      <c r="I292" s="727" t="s">
        <v>4582</v>
      </c>
      <c r="J292" s="516"/>
      <c r="K292" s="725">
        <v>925</v>
      </c>
      <c r="L292" s="721" t="s">
        <v>4583</v>
      </c>
      <c r="M292" s="726" t="s">
        <v>4584</v>
      </c>
      <c r="N292" s="727" t="s">
        <v>4585</v>
      </c>
      <c r="O292" s="516"/>
      <c r="P292" s="725">
        <v>1249</v>
      </c>
      <c r="Q292" s="721" t="s">
        <v>4586</v>
      </c>
      <c r="R292" s="726" t="s">
        <v>4587</v>
      </c>
      <c r="S292" s="727" t="s">
        <v>4588</v>
      </c>
      <c r="T292" s="165"/>
      <c r="U292" s="165"/>
      <c r="V292" s="165"/>
      <c r="W292" s="165"/>
      <c r="X292" s="165"/>
      <c r="Y292" s="165"/>
      <c r="Z292" s="165"/>
      <c r="AA292" s="165"/>
      <c r="AB292" s="165"/>
      <c r="AC292" s="165"/>
      <c r="AD292" s="165"/>
      <c r="AE292" s="165"/>
      <c r="AF292" s="165"/>
      <c r="AG292" s="165"/>
      <c r="AH292" s="165"/>
      <c r="AI292" s="165"/>
    </row>
    <row r="293" spans="1:35">
      <c r="A293" s="725">
        <v>278</v>
      </c>
      <c r="B293" s="721" t="s">
        <v>4589</v>
      </c>
      <c r="C293" s="726" t="s">
        <v>4590</v>
      </c>
      <c r="D293" s="727" t="s">
        <v>4591</v>
      </c>
      <c r="E293" s="516"/>
      <c r="F293" s="725">
        <v>602</v>
      </c>
      <c r="G293" s="721" t="s">
        <v>4592</v>
      </c>
      <c r="H293" s="726" t="s">
        <v>4593</v>
      </c>
      <c r="I293" s="727" t="s">
        <v>4594</v>
      </c>
      <c r="J293" s="516"/>
      <c r="K293" s="725">
        <v>926</v>
      </c>
      <c r="L293" s="721" t="s">
        <v>4595</v>
      </c>
      <c r="M293" s="726" t="s">
        <v>4596</v>
      </c>
      <c r="N293" s="727" t="s">
        <v>4597</v>
      </c>
      <c r="O293" s="516"/>
      <c r="P293" s="725">
        <v>1250</v>
      </c>
      <c r="Q293" s="721" t="s">
        <v>4598</v>
      </c>
      <c r="R293" s="726" t="s">
        <v>4599</v>
      </c>
      <c r="S293" s="727" t="s">
        <v>4600</v>
      </c>
      <c r="T293" s="165"/>
      <c r="U293" s="165"/>
      <c r="V293" s="165"/>
      <c r="W293" s="165"/>
      <c r="X293" s="165"/>
      <c r="Y293" s="165"/>
      <c r="Z293" s="165"/>
      <c r="AA293" s="165"/>
      <c r="AB293" s="165"/>
      <c r="AC293" s="165"/>
      <c r="AD293" s="165"/>
      <c r="AE293" s="165"/>
      <c r="AF293" s="165"/>
      <c r="AG293" s="165"/>
      <c r="AH293" s="165"/>
      <c r="AI293" s="165"/>
    </row>
    <row r="294" spans="1:35">
      <c r="A294" s="725">
        <v>279</v>
      </c>
      <c r="B294" s="721" t="s">
        <v>4601</v>
      </c>
      <c r="C294" s="726" t="s">
        <v>4602</v>
      </c>
      <c r="D294" s="727" t="s">
        <v>4603</v>
      </c>
      <c r="E294" s="516"/>
      <c r="F294" s="725">
        <v>603</v>
      </c>
      <c r="G294" s="721" t="s">
        <v>4604</v>
      </c>
      <c r="H294" s="726" t="s">
        <v>4605</v>
      </c>
      <c r="I294" s="727" t="s">
        <v>4606</v>
      </c>
      <c r="J294" s="516"/>
      <c r="K294" s="725">
        <v>927</v>
      </c>
      <c r="L294" s="721" t="s">
        <v>4607</v>
      </c>
      <c r="M294" s="726" t="s">
        <v>4608</v>
      </c>
      <c r="N294" s="727" t="s">
        <v>4609</v>
      </c>
      <c r="O294" s="516"/>
      <c r="P294" s="725">
        <v>1251</v>
      </c>
      <c r="Q294" s="721" t="s">
        <v>4610</v>
      </c>
      <c r="R294" s="726" t="s">
        <v>4611</v>
      </c>
      <c r="S294" s="727" t="s">
        <v>4612</v>
      </c>
      <c r="T294" s="165"/>
      <c r="U294" s="165"/>
      <c r="V294" s="165"/>
      <c r="W294" s="165"/>
      <c r="X294" s="165"/>
      <c r="Y294" s="165"/>
      <c r="Z294" s="165"/>
      <c r="AA294" s="165"/>
      <c r="AB294" s="165"/>
      <c r="AC294" s="165"/>
      <c r="AD294" s="165"/>
      <c r="AE294" s="165"/>
      <c r="AF294" s="165"/>
      <c r="AG294" s="165"/>
      <c r="AH294" s="165"/>
      <c r="AI294" s="165"/>
    </row>
    <row r="295" spans="1:35">
      <c r="A295" s="725">
        <v>280</v>
      </c>
      <c r="B295" s="721" t="s">
        <v>4613</v>
      </c>
      <c r="C295" s="726" t="s">
        <v>4614</v>
      </c>
      <c r="D295" s="727" t="s">
        <v>4615</v>
      </c>
      <c r="E295" s="516"/>
      <c r="F295" s="725">
        <v>604</v>
      </c>
      <c r="G295" s="721" t="s">
        <v>4616</v>
      </c>
      <c r="H295" s="726" t="s">
        <v>4617</v>
      </c>
      <c r="I295" s="727" t="s">
        <v>4618</v>
      </c>
      <c r="J295" s="516"/>
      <c r="K295" s="725">
        <v>928</v>
      </c>
      <c r="L295" s="721" t="s">
        <v>4619</v>
      </c>
      <c r="M295" s="726" t="s">
        <v>4620</v>
      </c>
      <c r="N295" s="727" t="s">
        <v>4621</v>
      </c>
      <c r="O295" s="516"/>
      <c r="P295" s="725">
        <v>1252</v>
      </c>
      <c r="Q295" s="721" t="s">
        <v>4622</v>
      </c>
      <c r="R295" s="726" t="s">
        <v>4623</v>
      </c>
      <c r="S295" s="727" t="s">
        <v>4624</v>
      </c>
      <c r="T295" s="165"/>
      <c r="U295" s="165"/>
      <c r="V295" s="165"/>
      <c r="W295" s="165"/>
      <c r="X295" s="165"/>
      <c r="Y295" s="165"/>
      <c r="Z295" s="165"/>
      <c r="AA295" s="165"/>
      <c r="AB295" s="165"/>
      <c r="AC295" s="165"/>
      <c r="AD295" s="165"/>
      <c r="AE295" s="165"/>
      <c r="AF295" s="165"/>
      <c r="AG295" s="165"/>
      <c r="AH295" s="165"/>
      <c r="AI295" s="165"/>
    </row>
    <row r="296" spans="1:35">
      <c r="A296" s="725">
        <v>281</v>
      </c>
      <c r="B296" s="721" t="s">
        <v>4625</v>
      </c>
      <c r="C296" s="726" t="s">
        <v>4626</v>
      </c>
      <c r="D296" s="727" t="s">
        <v>4627</v>
      </c>
      <c r="E296" s="516"/>
      <c r="F296" s="725">
        <v>605</v>
      </c>
      <c r="G296" s="721" t="s">
        <v>4628</v>
      </c>
      <c r="H296" s="726" t="s">
        <v>4629</v>
      </c>
      <c r="I296" s="727" t="s">
        <v>4630</v>
      </c>
      <c r="J296" s="516"/>
      <c r="K296" s="725">
        <v>929</v>
      </c>
      <c r="L296" s="721" t="s">
        <v>4631</v>
      </c>
      <c r="M296" s="726" t="s">
        <v>4632</v>
      </c>
      <c r="N296" s="727" t="s">
        <v>4633</v>
      </c>
      <c r="O296" s="516"/>
      <c r="P296" s="725">
        <v>1253</v>
      </c>
      <c r="Q296" s="721" t="s">
        <v>4634</v>
      </c>
      <c r="R296" s="726" t="s">
        <v>4635</v>
      </c>
      <c r="S296" s="727" t="s">
        <v>4636</v>
      </c>
      <c r="T296" s="165"/>
      <c r="U296" s="165"/>
      <c r="V296" s="165"/>
      <c r="W296" s="165"/>
      <c r="X296" s="165"/>
      <c r="Y296" s="165"/>
      <c r="Z296" s="165"/>
      <c r="AA296" s="165"/>
      <c r="AB296" s="165"/>
      <c r="AC296" s="165"/>
      <c r="AD296" s="165"/>
      <c r="AE296" s="165"/>
      <c r="AF296" s="165"/>
      <c r="AG296" s="165"/>
      <c r="AH296" s="165"/>
      <c r="AI296" s="165"/>
    </row>
    <row r="297" spans="1:35">
      <c r="A297" s="725">
        <v>282</v>
      </c>
      <c r="B297" s="721" t="s">
        <v>4637</v>
      </c>
      <c r="C297" s="726" t="s">
        <v>4638</v>
      </c>
      <c r="D297" s="727" t="s">
        <v>4639</v>
      </c>
      <c r="E297" s="516"/>
      <c r="F297" s="725">
        <v>606</v>
      </c>
      <c r="G297" s="721" t="s">
        <v>4640</v>
      </c>
      <c r="H297" s="726" t="s">
        <v>4641</v>
      </c>
      <c r="I297" s="727" t="s">
        <v>4642</v>
      </c>
      <c r="J297" s="516"/>
      <c r="K297" s="725">
        <v>930</v>
      </c>
      <c r="L297" s="721" t="s">
        <v>4643</v>
      </c>
      <c r="M297" s="726" t="s">
        <v>4644</v>
      </c>
      <c r="N297" s="727" t="s">
        <v>4645</v>
      </c>
      <c r="O297" s="516"/>
      <c r="P297" s="725">
        <v>1254</v>
      </c>
      <c r="Q297" s="721" t="s">
        <v>4646</v>
      </c>
      <c r="R297" s="726" t="s">
        <v>4647</v>
      </c>
      <c r="S297" s="727" t="s">
        <v>4648</v>
      </c>
      <c r="T297" s="165"/>
      <c r="U297" s="165"/>
      <c r="V297" s="165"/>
      <c r="W297" s="165"/>
      <c r="X297" s="165"/>
      <c r="Y297" s="165"/>
      <c r="Z297" s="165"/>
      <c r="AA297" s="165"/>
      <c r="AB297" s="165"/>
      <c r="AC297" s="165"/>
      <c r="AD297" s="165"/>
      <c r="AE297" s="165"/>
      <c r="AF297" s="165"/>
      <c r="AG297" s="165"/>
      <c r="AH297" s="165"/>
      <c r="AI297" s="165"/>
    </row>
    <row r="298" spans="1:35">
      <c r="A298" s="725">
        <v>283</v>
      </c>
      <c r="B298" s="721" t="s">
        <v>4649</v>
      </c>
      <c r="C298" s="726" t="s">
        <v>4650</v>
      </c>
      <c r="D298" s="727" t="s">
        <v>4651</v>
      </c>
      <c r="E298" s="516"/>
      <c r="F298" s="725">
        <v>607</v>
      </c>
      <c r="G298" s="721" t="s">
        <v>4652</v>
      </c>
      <c r="H298" s="726" t="s">
        <v>4653</v>
      </c>
      <c r="I298" s="727" t="s">
        <v>4654</v>
      </c>
      <c r="J298" s="516"/>
      <c r="K298" s="725">
        <v>931</v>
      </c>
      <c r="L298" s="721" t="s">
        <v>4655</v>
      </c>
      <c r="M298" s="726" t="s">
        <v>4656</v>
      </c>
      <c r="N298" s="727" t="s">
        <v>4657</v>
      </c>
      <c r="O298" s="516"/>
      <c r="P298" s="725">
        <v>1255</v>
      </c>
      <c r="Q298" s="721" t="s">
        <v>4658</v>
      </c>
      <c r="R298" s="726" t="s">
        <v>4659</v>
      </c>
      <c r="S298" s="727" t="s">
        <v>4660</v>
      </c>
      <c r="T298" s="165"/>
      <c r="U298" s="165"/>
      <c r="V298" s="165"/>
      <c r="W298" s="165"/>
      <c r="X298" s="165"/>
      <c r="Y298" s="165"/>
      <c r="Z298" s="165"/>
      <c r="AA298" s="165"/>
      <c r="AB298" s="165"/>
      <c r="AC298" s="165"/>
      <c r="AD298" s="165"/>
      <c r="AE298" s="165"/>
      <c r="AF298" s="165"/>
      <c r="AG298" s="165"/>
      <c r="AH298" s="165"/>
      <c r="AI298" s="165"/>
    </row>
    <row r="299" spans="1:35">
      <c r="A299" s="725">
        <v>284</v>
      </c>
      <c r="B299" s="721" t="s">
        <v>4661</v>
      </c>
      <c r="C299" s="726" t="s">
        <v>4662</v>
      </c>
      <c r="D299" s="727" t="s">
        <v>4663</v>
      </c>
      <c r="E299" s="516"/>
      <c r="F299" s="725">
        <v>608</v>
      </c>
      <c r="G299" s="721" t="s">
        <v>4664</v>
      </c>
      <c r="H299" s="726" t="s">
        <v>4665</v>
      </c>
      <c r="I299" s="727" t="s">
        <v>4666</v>
      </c>
      <c r="J299" s="516"/>
      <c r="K299" s="725">
        <v>932</v>
      </c>
      <c r="L299" s="721" t="s">
        <v>4667</v>
      </c>
      <c r="M299" s="726" t="s">
        <v>4668</v>
      </c>
      <c r="N299" s="727" t="s">
        <v>4669</v>
      </c>
      <c r="O299" s="516"/>
      <c r="P299" s="725">
        <v>1256</v>
      </c>
      <c r="Q299" s="721" t="s">
        <v>4670</v>
      </c>
      <c r="R299" s="726" t="s">
        <v>4671</v>
      </c>
      <c r="S299" s="727" t="s">
        <v>4672</v>
      </c>
      <c r="T299" s="165"/>
      <c r="U299" s="165"/>
      <c r="V299" s="165"/>
      <c r="W299" s="165"/>
      <c r="X299" s="165"/>
      <c r="Y299" s="165"/>
      <c r="Z299" s="165"/>
      <c r="AA299" s="165"/>
      <c r="AB299" s="165"/>
      <c r="AC299" s="165"/>
      <c r="AD299" s="165"/>
      <c r="AE299" s="165"/>
      <c r="AF299" s="165"/>
      <c r="AG299" s="165"/>
      <c r="AH299" s="165"/>
      <c r="AI299" s="165"/>
    </row>
    <row r="300" spans="1:35">
      <c r="A300" s="725">
        <v>285</v>
      </c>
      <c r="B300" s="721" t="s">
        <v>4673</v>
      </c>
      <c r="C300" s="726" t="s">
        <v>4674</v>
      </c>
      <c r="D300" s="727" t="s">
        <v>4675</v>
      </c>
      <c r="E300" s="516"/>
      <c r="F300" s="725">
        <v>609</v>
      </c>
      <c r="G300" s="721" t="s">
        <v>4676</v>
      </c>
      <c r="H300" s="726" t="s">
        <v>4677</v>
      </c>
      <c r="I300" s="727" t="s">
        <v>4678</v>
      </c>
      <c r="J300" s="516"/>
      <c r="K300" s="725">
        <v>933</v>
      </c>
      <c r="L300" s="721" t="s">
        <v>4679</v>
      </c>
      <c r="M300" s="726" t="s">
        <v>4680</v>
      </c>
      <c r="N300" s="727" t="s">
        <v>4681</v>
      </c>
      <c r="O300" s="516"/>
      <c r="P300" s="725">
        <v>1257</v>
      </c>
      <c r="Q300" s="721" t="s">
        <v>4682</v>
      </c>
      <c r="R300" s="726" t="s">
        <v>4683</v>
      </c>
      <c r="S300" s="727" t="s">
        <v>4684</v>
      </c>
      <c r="T300" s="165"/>
      <c r="U300" s="165"/>
      <c r="V300" s="165"/>
      <c r="W300" s="165"/>
      <c r="X300" s="165"/>
      <c r="Y300" s="165"/>
      <c r="Z300" s="165"/>
      <c r="AA300" s="165"/>
      <c r="AB300" s="165"/>
      <c r="AC300" s="165"/>
      <c r="AD300" s="165"/>
      <c r="AE300" s="165"/>
      <c r="AF300" s="165"/>
      <c r="AG300" s="165"/>
      <c r="AH300" s="165"/>
      <c r="AI300" s="165"/>
    </row>
    <row r="301" spans="1:35">
      <c r="A301" s="725">
        <v>286</v>
      </c>
      <c r="B301" s="721" t="s">
        <v>4685</v>
      </c>
      <c r="C301" s="726" t="s">
        <v>4686</v>
      </c>
      <c r="D301" s="727" t="s">
        <v>4687</v>
      </c>
      <c r="E301" s="516"/>
      <c r="F301" s="725">
        <v>610</v>
      </c>
      <c r="G301" s="721" t="s">
        <v>4688</v>
      </c>
      <c r="H301" s="726" t="s">
        <v>4689</v>
      </c>
      <c r="I301" s="727" t="s">
        <v>4690</v>
      </c>
      <c r="J301" s="516"/>
      <c r="K301" s="725">
        <v>934</v>
      </c>
      <c r="L301" s="721" t="s">
        <v>4691</v>
      </c>
      <c r="M301" s="726" t="s">
        <v>4692</v>
      </c>
      <c r="N301" s="727" t="s">
        <v>4693</v>
      </c>
      <c r="O301" s="516"/>
      <c r="P301" s="725">
        <v>1258</v>
      </c>
      <c r="Q301" s="721" t="s">
        <v>4694</v>
      </c>
      <c r="R301" s="726" t="s">
        <v>4695</v>
      </c>
      <c r="S301" s="727" t="s">
        <v>4696</v>
      </c>
      <c r="T301" s="165"/>
      <c r="U301" s="165"/>
      <c r="V301" s="165"/>
      <c r="W301" s="165"/>
      <c r="X301" s="165"/>
      <c r="Y301" s="165"/>
      <c r="Z301" s="165"/>
      <c r="AA301" s="165"/>
      <c r="AB301" s="165"/>
      <c r="AC301" s="165"/>
      <c r="AD301" s="165"/>
      <c r="AE301" s="165"/>
      <c r="AF301" s="165"/>
      <c r="AG301" s="165"/>
      <c r="AH301" s="165"/>
      <c r="AI301" s="165"/>
    </row>
    <row r="302" spans="1:35">
      <c r="A302" s="725">
        <v>287</v>
      </c>
      <c r="B302" s="721" t="s">
        <v>4697</v>
      </c>
      <c r="C302" s="726" t="s">
        <v>4698</v>
      </c>
      <c r="D302" s="727" t="s">
        <v>4699</v>
      </c>
      <c r="E302" s="516"/>
      <c r="F302" s="725">
        <v>611</v>
      </c>
      <c r="G302" s="721" t="s">
        <v>4700</v>
      </c>
      <c r="H302" s="726" t="s">
        <v>4701</v>
      </c>
      <c r="I302" s="727" t="s">
        <v>4702</v>
      </c>
      <c r="J302" s="516"/>
      <c r="K302" s="725">
        <v>935</v>
      </c>
      <c r="L302" s="721" t="s">
        <v>4703</v>
      </c>
      <c r="M302" s="726" t="s">
        <v>4704</v>
      </c>
      <c r="N302" s="727" t="s">
        <v>4705</v>
      </c>
      <c r="O302" s="516"/>
      <c r="P302" s="725">
        <v>1259</v>
      </c>
      <c r="Q302" s="721" t="s">
        <v>4706</v>
      </c>
      <c r="R302" s="726" t="s">
        <v>4707</v>
      </c>
      <c r="S302" s="727" t="s">
        <v>4708</v>
      </c>
      <c r="T302" s="165"/>
      <c r="U302" s="165"/>
      <c r="V302" s="165"/>
      <c r="W302" s="165"/>
      <c r="X302" s="165"/>
      <c r="Y302" s="165"/>
      <c r="Z302" s="165"/>
      <c r="AA302" s="165"/>
      <c r="AB302" s="165"/>
      <c r="AC302" s="165"/>
      <c r="AD302" s="165"/>
      <c r="AE302" s="165"/>
      <c r="AF302" s="165"/>
      <c r="AG302" s="165"/>
      <c r="AH302" s="165"/>
      <c r="AI302" s="165"/>
    </row>
    <row r="303" spans="1:35">
      <c r="A303" s="725">
        <v>288</v>
      </c>
      <c r="B303" s="721" t="s">
        <v>4709</v>
      </c>
      <c r="C303" s="726" t="s">
        <v>4710</v>
      </c>
      <c r="D303" s="727" t="s">
        <v>4711</v>
      </c>
      <c r="E303" s="516"/>
      <c r="F303" s="725">
        <v>612</v>
      </c>
      <c r="G303" s="721" t="s">
        <v>4712</v>
      </c>
      <c r="H303" s="726" t="s">
        <v>4713</v>
      </c>
      <c r="I303" s="727" t="s">
        <v>4714</v>
      </c>
      <c r="J303" s="516"/>
      <c r="K303" s="725">
        <v>936</v>
      </c>
      <c r="L303" s="721" t="s">
        <v>4715</v>
      </c>
      <c r="M303" s="726" t="s">
        <v>4716</v>
      </c>
      <c r="N303" s="727" t="s">
        <v>4717</v>
      </c>
      <c r="O303" s="516"/>
      <c r="P303" s="725">
        <v>1260</v>
      </c>
      <c r="Q303" s="721" t="s">
        <v>4718</v>
      </c>
      <c r="R303" s="726" t="s">
        <v>4719</v>
      </c>
      <c r="S303" s="727" t="s">
        <v>4720</v>
      </c>
      <c r="T303" s="165"/>
      <c r="U303" s="165"/>
      <c r="V303" s="165"/>
      <c r="W303" s="165"/>
      <c r="X303" s="165"/>
      <c r="Y303" s="165"/>
      <c r="Z303" s="165"/>
      <c r="AA303" s="165"/>
      <c r="AB303" s="165"/>
      <c r="AC303" s="165"/>
      <c r="AD303" s="165"/>
      <c r="AE303" s="165"/>
      <c r="AF303" s="165"/>
      <c r="AG303" s="165"/>
      <c r="AH303" s="165"/>
      <c r="AI303" s="165"/>
    </row>
    <row r="304" spans="1:35">
      <c r="A304" s="725">
        <v>289</v>
      </c>
      <c r="B304" s="721" t="s">
        <v>4721</v>
      </c>
      <c r="C304" s="726" t="s">
        <v>4722</v>
      </c>
      <c r="D304" s="727" t="s">
        <v>4723</v>
      </c>
      <c r="E304" s="516"/>
      <c r="F304" s="725">
        <v>613</v>
      </c>
      <c r="G304" s="721" t="s">
        <v>4724</v>
      </c>
      <c r="H304" s="726" t="s">
        <v>4725</v>
      </c>
      <c r="I304" s="727" t="s">
        <v>4726</v>
      </c>
      <c r="J304" s="516"/>
      <c r="K304" s="725">
        <v>937</v>
      </c>
      <c r="L304" s="721" t="s">
        <v>4727</v>
      </c>
      <c r="M304" s="726" t="s">
        <v>4728</v>
      </c>
      <c r="N304" s="727" t="s">
        <v>4729</v>
      </c>
      <c r="O304" s="516"/>
      <c r="P304" s="725">
        <v>1261</v>
      </c>
      <c r="Q304" s="721" t="s">
        <v>4730</v>
      </c>
      <c r="R304" s="726" t="s">
        <v>4731</v>
      </c>
      <c r="S304" s="727" t="s">
        <v>4732</v>
      </c>
      <c r="T304" s="165"/>
      <c r="U304" s="165"/>
      <c r="V304" s="165"/>
      <c r="W304" s="165"/>
      <c r="X304" s="165"/>
      <c r="Y304" s="165"/>
      <c r="Z304" s="165"/>
      <c r="AA304" s="165"/>
      <c r="AB304" s="165"/>
      <c r="AC304" s="165"/>
      <c r="AD304" s="165"/>
      <c r="AE304" s="165"/>
      <c r="AF304" s="165"/>
      <c r="AG304" s="165"/>
      <c r="AH304" s="165"/>
      <c r="AI304" s="165"/>
    </row>
    <row r="305" spans="1:35">
      <c r="A305" s="725">
        <v>290</v>
      </c>
      <c r="B305" s="721" t="s">
        <v>4733</v>
      </c>
      <c r="C305" s="726" t="s">
        <v>4734</v>
      </c>
      <c r="D305" s="727" t="s">
        <v>4735</v>
      </c>
      <c r="E305" s="516"/>
      <c r="F305" s="725">
        <v>614</v>
      </c>
      <c r="G305" s="721" t="s">
        <v>4736</v>
      </c>
      <c r="H305" s="726" t="s">
        <v>4737</v>
      </c>
      <c r="I305" s="727" t="s">
        <v>4738</v>
      </c>
      <c r="J305" s="516"/>
      <c r="K305" s="725">
        <v>938</v>
      </c>
      <c r="L305" s="721" t="s">
        <v>4739</v>
      </c>
      <c r="M305" s="726" t="s">
        <v>4740</v>
      </c>
      <c r="N305" s="727" t="s">
        <v>4741</v>
      </c>
      <c r="O305" s="516"/>
      <c r="P305" s="725">
        <v>1262</v>
      </c>
      <c r="Q305" s="721" t="s">
        <v>4742</v>
      </c>
      <c r="R305" s="726" t="s">
        <v>4743</v>
      </c>
      <c r="S305" s="727" t="s">
        <v>4744</v>
      </c>
      <c r="T305" s="165"/>
      <c r="U305" s="165"/>
      <c r="V305" s="165"/>
      <c r="W305" s="165"/>
      <c r="X305" s="165"/>
      <c r="Y305" s="165"/>
      <c r="Z305" s="165"/>
      <c r="AA305" s="165"/>
      <c r="AB305" s="165"/>
      <c r="AC305" s="165"/>
      <c r="AD305" s="165"/>
      <c r="AE305" s="165"/>
      <c r="AF305" s="165"/>
      <c r="AG305" s="165"/>
      <c r="AH305" s="165"/>
      <c r="AI305" s="165"/>
    </row>
    <row r="306" spans="1:35">
      <c r="A306" s="725">
        <v>291</v>
      </c>
      <c r="B306" s="721" t="s">
        <v>4745</v>
      </c>
      <c r="C306" s="726" t="s">
        <v>4746</v>
      </c>
      <c r="D306" s="727" t="s">
        <v>4747</v>
      </c>
      <c r="E306" s="516"/>
      <c r="F306" s="725">
        <v>615</v>
      </c>
      <c r="G306" s="721" t="s">
        <v>4748</v>
      </c>
      <c r="H306" s="726" t="s">
        <v>4749</v>
      </c>
      <c r="I306" s="727" t="s">
        <v>4750</v>
      </c>
      <c r="J306" s="516"/>
      <c r="K306" s="725">
        <v>939</v>
      </c>
      <c r="L306" s="721" t="s">
        <v>4751</v>
      </c>
      <c r="M306" s="726" t="s">
        <v>4752</v>
      </c>
      <c r="N306" s="727" t="s">
        <v>4753</v>
      </c>
      <c r="O306" s="516"/>
      <c r="P306" s="725">
        <v>1263</v>
      </c>
      <c r="Q306" s="721" t="s">
        <v>4754</v>
      </c>
      <c r="R306" s="726" t="s">
        <v>4755</v>
      </c>
      <c r="S306" s="727" t="s">
        <v>4756</v>
      </c>
      <c r="T306" s="165"/>
      <c r="U306" s="165"/>
      <c r="V306" s="165"/>
      <c r="W306" s="165"/>
      <c r="X306" s="165"/>
      <c r="Y306" s="165"/>
      <c r="Z306" s="165"/>
      <c r="AA306" s="165"/>
      <c r="AB306" s="165"/>
      <c r="AC306" s="165"/>
      <c r="AD306" s="165"/>
      <c r="AE306" s="165"/>
      <c r="AF306" s="165"/>
      <c r="AG306" s="165"/>
      <c r="AH306" s="165"/>
      <c r="AI306" s="165"/>
    </row>
    <row r="307" spans="1:35">
      <c r="A307" s="725">
        <v>292</v>
      </c>
      <c r="B307" s="721" t="s">
        <v>4757</v>
      </c>
      <c r="C307" s="726" t="s">
        <v>4758</v>
      </c>
      <c r="D307" s="727" t="s">
        <v>4759</v>
      </c>
      <c r="E307" s="516"/>
      <c r="F307" s="725">
        <v>616</v>
      </c>
      <c r="G307" s="721" t="s">
        <v>4760</v>
      </c>
      <c r="H307" s="726" t="s">
        <v>4761</v>
      </c>
      <c r="I307" s="727" t="s">
        <v>4762</v>
      </c>
      <c r="J307" s="516"/>
      <c r="K307" s="725">
        <v>940</v>
      </c>
      <c r="L307" s="721" t="s">
        <v>4763</v>
      </c>
      <c r="M307" s="726" t="s">
        <v>4764</v>
      </c>
      <c r="N307" s="727" t="s">
        <v>4765</v>
      </c>
      <c r="O307" s="516"/>
      <c r="P307" s="725">
        <v>1264</v>
      </c>
      <c r="Q307" s="721" t="s">
        <v>4766</v>
      </c>
      <c r="R307" s="726" t="s">
        <v>4767</v>
      </c>
      <c r="S307" s="727" t="s">
        <v>4756</v>
      </c>
      <c r="T307" s="165"/>
      <c r="U307" s="165"/>
      <c r="V307" s="165"/>
      <c r="W307" s="165"/>
      <c r="X307" s="165"/>
      <c r="Y307" s="165"/>
      <c r="Z307" s="165"/>
      <c r="AA307" s="165"/>
      <c r="AB307" s="165"/>
      <c r="AC307" s="165"/>
      <c r="AD307" s="165"/>
      <c r="AE307" s="165"/>
      <c r="AF307" s="165"/>
      <c r="AG307" s="165"/>
      <c r="AH307" s="165"/>
      <c r="AI307" s="165"/>
    </row>
    <row r="308" spans="1:35">
      <c r="A308" s="725">
        <v>293</v>
      </c>
      <c r="B308" s="721" t="s">
        <v>4768</v>
      </c>
      <c r="C308" s="726" t="s">
        <v>4769</v>
      </c>
      <c r="D308" s="727" t="s">
        <v>4770</v>
      </c>
      <c r="E308" s="516"/>
      <c r="F308" s="725">
        <v>617</v>
      </c>
      <c r="G308" s="721" t="s">
        <v>4771</v>
      </c>
      <c r="H308" s="726" t="s">
        <v>4772</v>
      </c>
      <c r="I308" s="727" t="s">
        <v>4773</v>
      </c>
      <c r="J308" s="516"/>
      <c r="K308" s="725">
        <v>941</v>
      </c>
      <c r="L308" s="721" t="s">
        <v>4774</v>
      </c>
      <c r="M308" s="726" t="s">
        <v>4775</v>
      </c>
      <c r="N308" s="727" t="s">
        <v>4776</v>
      </c>
      <c r="O308" s="516"/>
      <c r="P308" s="725">
        <v>1265</v>
      </c>
      <c r="Q308" s="721" t="s">
        <v>4777</v>
      </c>
      <c r="R308" s="726" t="s">
        <v>4778</v>
      </c>
      <c r="S308" s="727" t="s">
        <v>4779</v>
      </c>
      <c r="T308" s="165"/>
      <c r="U308" s="165"/>
      <c r="V308" s="165"/>
      <c r="W308" s="165"/>
      <c r="X308" s="165"/>
      <c r="Y308" s="165"/>
      <c r="Z308" s="165"/>
      <c r="AA308" s="165"/>
      <c r="AB308" s="165"/>
      <c r="AC308" s="165"/>
      <c r="AD308" s="165"/>
      <c r="AE308" s="165"/>
      <c r="AF308" s="165"/>
      <c r="AG308" s="165"/>
      <c r="AH308" s="165"/>
      <c r="AI308" s="165"/>
    </row>
    <row r="309" spans="1:35">
      <c r="A309" s="725">
        <v>294</v>
      </c>
      <c r="B309" s="721" t="s">
        <v>4780</v>
      </c>
      <c r="C309" s="726" t="s">
        <v>4781</v>
      </c>
      <c r="D309" s="727" t="s">
        <v>4782</v>
      </c>
      <c r="E309" s="516"/>
      <c r="F309" s="725">
        <v>618</v>
      </c>
      <c r="G309" s="721" t="s">
        <v>4783</v>
      </c>
      <c r="H309" s="726" t="s">
        <v>4784</v>
      </c>
      <c r="I309" s="727" t="s">
        <v>4785</v>
      </c>
      <c r="J309" s="516"/>
      <c r="K309" s="725">
        <v>942</v>
      </c>
      <c r="L309" s="721" t="s">
        <v>4786</v>
      </c>
      <c r="M309" s="726" t="s">
        <v>4787</v>
      </c>
      <c r="N309" s="727" t="s">
        <v>4788</v>
      </c>
      <c r="O309" s="516"/>
      <c r="P309" s="725">
        <v>1266</v>
      </c>
      <c r="Q309" s="721" t="s">
        <v>4789</v>
      </c>
      <c r="R309" s="726" t="s">
        <v>4790</v>
      </c>
      <c r="S309" s="727" t="s">
        <v>4791</v>
      </c>
      <c r="T309" s="165"/>
      <c r="U309" s="165"/>
      <c r="V309" s="165"/>
      <c r="W309" s="165"/>
      <c r="X309" s="165"/>
      <c r="Y309" s="165"/>
      <c r="Z309" s="165"/>
      <c r="AA309" s="165"/>
      <c r="AB309" s="165"/>
      <c r="AC309" s="165"/>
      <c r="AD309" s="165"/>
      <c r="AE309" s="165"/>
      <c r="AF309" s="165"/>
      <c r="AG309" s="165"/>
      <c r="AH309" s="165"/>
      <c r="AI309" s="165"/>
    </row>
    <row r="310" spans="1:35">
      <c r="A310" s="725">
        <v>295</v>
      </c>
      <c r="B310" s="721" t="s">
        <v>4792</v>
      </c>
      <c r="C310" s="726" t="s">
        <v>4793</v>
      </c>
      <c r="D310" s="727" t="s">
        <v>4794</v>
      </c>
      <c r="E310" s="516"/>
      <c r="F310" s="725">
        <v>619</v>
      </c>
      <c r="G310" s="721" t="s">
        <v>4795</v>
      </c>
      <c r="H310" s="726" t="s">
        <v>4796</v>
      </c>
      <c r="I310" s="727" t="s">
        <v>4797</v>
      </c>
      <c r="J310" s="516"/>
      <c r="K310" s="725">
        <v>943</v>
      </c>
      <c r="L310" s="721" t="s">
        <v>4798</v>
      </c>
      <c r="M310" s="726" t="s">
        <v>4799</v>
      </c>
      <c r="N310" s="727" t="s">
        <v>4800</v>
      </c>
      <c r="O310" s="516"/>
      <c r="P310" s="725">
        <v>1267</v>
      </c>
      <c r="Q310" s="721" t="s">
        <v>4801</v>
      </c>
      <c r="R310" s="726" t="s">
        <v>4802</v>
      </c>
      <c r="S310" s="727" t="s">
        <v>4803</v>
      </c>
      <c r="T310" s="165"/>
      <c r="U310" s="165"/>
      <c r="V310" s="165"/>
      <c r="W310" s="165"/>
      <c r="X310" s="165"/>
      <c r="Y310" s="165"/>
      <c r="Z310" s="165"/>
      <c r="AA310" s="165"/>
      <c r="AB310" s="165"/>
      <c r="AC310" s="165"/>
      <c r="AD310" s="165"/>
      <c r="AE310" s="165"/>
      <c r="AF310" s="165"/>
      <c r="AG310" s="165"/>
      <c r="AH310" s="165"/>
      <c r="AI310" s="165"/>
    </row>
    <row r="311" spans="1:35">
      <c r="A311" s="725">
        <v>296</v>
      </c>
      <c r="B311" s="721" t="s">
        <v>4804</v>
      </c>
      <c r="C311" s="726" t="s">
        <v>4805</v>
      </c>
      <c r="D311" s="727" t="s">
        <v>4806</v>
      </c>
      <c r="E311" s="516"/>
      <c r="F311" s="725">
        <v>620</v>
      </c>
      <c r="G311" s="721" t="s">
        <v>4807</v>
      </c>
      <c r="H311" s="726" t="s">
        <v>4808</v>
      </c>
      <c r="I311" s="727" t="s">
        <v>4809</v>
      </c>
      <c r="J311" s="516"/>
      <c r="K311" s="725">
        <v>944</v>
      </c>
      <c r="L311" s="721" t="s">
        <v>4810</v>
      </c>
      <c r="M311" s="726" t="s">
        <v>4811</v>
      </c>
      <c r="N311" s="727" t="s">
        <v>4812</v>
      </c>
      <c r="O311" s="516"/>
      <c r="P311" s="725">
        <v>1268</v>
      </c>
      <c r="Q311" s="721" t="s">
        <v>4813</v>
      </c>
      <c r="R311" s="726" t="s">
        <v>4814</v>
      </c>
      <c r="S311" s="727" t="s">
        <v>4815</v>
      </c>
      <c r="T311" s="165"/>
      <c r="U311" s="165"/>
      <c r="V311" s="165"/>
      <c r="W311" s="165"/>
      <c r="X311" s="165"/>
      <c r="Y311" s="165"/>
      <c r="Z311" s="165"/>
      <c r="AA311" s="165"/>
      <c r="AB311" s="165"/>
      <c r="AC311" s="165"/>
      <c r="AD311" s="165"/>
      <c r="AE311" s="165"/>
      <c r="AF311" s="165"/>
      <c r="AG311" s="165"/>
      <c r="AH311" s="165"/>
      <c r="AI311" s="165"/>
    </row>
    <row r="312" spans="1:35">
      <c r="A312" s="725">
        <v>297</v>
      </c>
      <c r="B312" s="721" t="s">
        <v>4816</v>
      </c>
      <c r="C312" s="726" t="s">
        <v>4817</v>
      </c>
      <c r="D312" s="727" t="s">
        <v>4818</v>
      </c>
      <c r="E312" s="516"/>
      <c r="F312" s="725">
        <v>621</v>
      </c>
      <c r="G312" s="721" t="s">
        <v>4819</v>
      </c>
      <c r="H312" s="726" t="s">
        <v>4820</v>
      </c>
      <c r="I312" s="727" t="s">
        <v>4821</v>
      </c>
      <c r="J312" s="516"/>
      <c r="K312" s="725">
        <v>945</v>
      </c>
      <c r="L312" s="721" t="s">
        <v>4822</v>
      </c>
      <c r="M312" s="726" t="s">
        <v>4823</v>
      </c>
      <c r="N312" s="727" t="s">
        <v>4824</v>
      </c>
      <c r="O312" s="516"/>
      <c r="P312" s="725">
        <v>1269</v>
      </c>
      <c r="Q312" s="721" t="s">
        <v>4825</v>
      </c>
      <c r="R312" s="726" t="s">
        <v>4826</v>
      </c>
      <c r="S312" s="727" t="s">
        <v>4827</v>
      </c>
      <c r="T312" s="165"/>
      <c r="U312" s="165"/>
      <c r="V312" s="165"/>
      <c r="W312" s="165"/>
      <c r="X312" s="165"/>
      <c r="Y312" s="165"/>
      <c r="Z312" s="165"/>
      <c r="AA312" s="165"/>
      <c r="AB312" s="165"/>
      <c r="AC312" s="165"/>
      <c r="AD312" s="165"/>
      <c r="AE312" s="165"/>
      <c r="AF312" s="165"/>
      <c r="AG312" s="165"/>
      <c r="AH312" s="165"/>
      <c r="AI312" s="165"/>
    </row>
    <row r="313" spans="1:35">
      <c r="A313" s="725">
        <v>298</v>
      </c>
      <c r="B313" s="721" t="s">
        <v>4828</v>
      </c>
      <c r="C313" s="726" t="s">
        <v>4829</v>
      </c>
      <c r="D313" s="727" t="s">
        <v>4830</v>
      </c>
      <c r="E313" s="516"/>
      <c r="F313" s="725">
        <v>622</v>
      </c>
      <c r="G313" s="721" t="s">
        <v>4831</v>
      </c>
      <c r="H313" s="726" t="s">
        <v>4832</v>
      </c>
      <c r="I313" s="727" t="s">
        <v>4833</v>
      </c>
      <c r="J313" s="516"/>
      <c r="K313" s="725">
        <v>946</v>
      </c>
      <c r="L313" s="721" t="s">
        <v>4834</v>
      </c>
      <c r="M313" s="726" t="s">
        <v>4835</v>
      </c>
      <c r="N313" s="727" t="s">
        <v>4836</v>
      </c>
      <c r="O313" s="516"/>
      <c r="P313" s="725">
        <v>1270</v>
      </c>
      <c r="Q313" s="721" t="s">
        <v>4837</v>
      </c>
      <c r="R313" s="726" t="s">
        <v>4838</v>
      </c>
      <c r="S313" s="727" t="s">
        <v>4839</v>
      </c>
      <c r="T313" s="165"/>
      <c r="U313" s="165"/>
      <c r="V313" s="165"/>
      <c r="W313" s="165"/>
      <c r="X313" s="165"/>
      <c r="Y313" s="165"/>
      <c r="Z313" s="165"/>
      <c r="AA313" s="165"/>
      <c r="AB313" s="165"/>
      <c r="AC313" s="165"/>
      <c r="AD313" s="165"/>
      <c r="AE313" s="165"/>
      <c r="AF313" s="165"/>
      <c r="AG313" s="165"/>
      <c r="AH313" s="165"/>
      <c r="AI313" s="165"/>
    </row>
    <row r="314" spans="1:35">
      <c r="A314" s="725">
        <v>299</v>
      </c>
      <c r="B314" s="721" t="s">
        <v>4840</v>
      </c>
      <c r="C314" s="726" t="s">
        <v>4841</v>
      </c>
      <c r="D314" s="727" t="s">
        <v>4842</v>
      </c>
      <c r="E314" s="516"/>
      <c r="F314" s="725">
        <v>623</v>
      </c>
      <c r="G314" s="721" t="s">
        <v>4843</v>
      </c>
      <c r="H314" s="726" t="s">
        <v>4844</v>
      </c>
      <c r="I314" s="727" t="s">
        <v>4845</v>
      </c>
      <c r="J314" s="516"/>
      <c r="K314" s="725">
        <v>947</v>
      </c>
      <c r="L314" s="721" t="s">
        <v>4846</v>
      </c>
      <c r="M314" s="726" t="s">
        <v>4847</v>
      </c>
      <c r="N314" s="727" t="s">
        <v>4848</v>
      </c>
      <c r="O314" s="516"/>
      <c r="P314" s="725">
        <v>1271</v>
      </c>
      <c r="Q314" s="721" t="s">
        <v>4849</v>
      </c>
      <c r="R314" s="726" t="s">
        <v>4850</v>
      </c>
      <c r="S314" s="727" t="s">
        <v>4851</v>
      </c>
      <c r="T314" s="165"/>
      <c r="U314" s="165"/>
      <c r="V314" s="165"/>
      <c r="W314" s="165"/>
      <c r="X314" s="165"/>
      <c r="Y314" s="165"/>
      <c r="Z314" s="165"/>
      <c r="AA314" s="165"/>
      <c r="AB314" s="165"/>
      <c r="AC314" s="165"/>
      <c r="AD314" s="165"/>
      <c r="AE314" s="165"/>
      <c r="AF314" s="165"/>
      <c r="AG314" s="165"/>
      <c r="AH314" s="165"/>
      <c r="AI314" s="165"/>
    </row>
    <row r="315" spans="1:35">
      <c r="A315" s="725">
        <v>300</v>
      </c>
      <c r="B315" s="721" t="s">
        <v>4852</v>
      </c>
      <c r="C315" s="726" t="s">
        <v>4853</v>
      </c>
      <c r="D315" s="727" t="s">
        <v>4854</v>
      </c>
      <c r="E315" s="516"/>
      <c r="F315" s="725">
        <v>624</v>
      </c>
      <c r="G315" s="721" t="s">
        <v>4855</v>
      </c>
      <c r="H315" s="726" t="s">
        <v>4856</v>
      </c>
      <c r="I315" s="727" t="s">
        <v>4857</v>
      </c>
      <c r="J315" s="516"/>
      <c r="K315" s="725">
        <v>948</v>
      </c>
      <c r="L315" s="721" t="s">
        <v>4858</v>
      </c>
      <c r="M315" s="726" t="s">
        <v>4859</v>
      </c>
      <c r="N315" s="727" t="s">
        <v>4860</v>
      </c>
      <c r="O315" s="516"/>
      <c r="P315" s="725">
        <v>1272</v>
      </c>
      <c r="Q315" s="721" t="s">
        <v>4861</v>
      </c>
      <c r="R315" s="726" t="s">
        <v>4862</v>
      </c>
      <c r="S315" s="727" t="s">
        <v>4863</v>
      </c>
      <c r="T315" s="165"/>
      <c r="U315" s="165"/>
      <c r="V315" s="165"/>
      <c r="W315" s="165"/>
      <c r="X315" s="165"/>
      <c r="Y315" s="165"/>
      <c r="Z315" s="165"/>
      <c r="AA315" s="165"/>
      <c r="AB315" s="165"/>
      <c r="AC315" s="165"/>
      <c r="AD315" s="165"/>
      <c r="AE315" s="165"/>
      <c r="AF315" s="165"/>
      <c r="AG315" s="165"/>
      <c r="AH315" s="165"/>
      <c r="AI315" s="165"/>
    </row>
    <row r="316" spans="1:35">
      <c r="A316" s="725">
        <v>301</v>
      </c>
      <c r="B316" s="721" t="s">
        <v>4864</v>
      </c>
      <c r="C316" s="726" t="s">
        <v>4865</v>
      </c>
      <c r="D316" s="727" t="s">
        <v>4866</v>
      </c>
      <c r="E316" s="516"/>
      <c r="F316" s="725">
        <v>625</v>
      </c>
      <c r="G316" s="721" t="s">
        <v>4867</v>
      </c>
      <c r="H316" s="726" t="s">
        <v>4868</v>
      </c>
      <c r="I316" s="727" t="s">
        <v>4869</v>
      </c>
      <c r="J316" s="516"/>
      <c r="K316" s="725">
        <v>949</v>
      </c>
      <c r="L316" s="721" t="s">
        <v>4870</v>
      </c>
      <c r="M316" s="726" t="s">
        <v>4871</v>
      </c>
      <c r="N316" s="727" t="s">
        <v>4872</v>
      </c>
      <c r="O316" s="516"/>
      <c r="P316" s="725">
        <v>1273</v>
      </c>
      <c r="Q316" s="721" t="s">
        <v>4873</v>
      </c>
      <c r="R316" s="726" t="s">
        <v>4874</v>
      </c>
      <c r="S316" s="727" t="s">
        <v>4875</v>
      </c>
      <c r="T316" s="165"/>
      <c r="U316" s="165"/>
      <c r="V316" s="165"/>
      <c r="W316" s="165"/>
      <c r="X316" s="165"/>
      <c r="Y316" s="165"/>
      <c r="Z316" s="165"/>
      <c r="AA316" s="165"/>
      <c r="AB316" s="165"/>
      <c r="AC316" s="165"/>
      <c r="AD316" s="165"/>
      <c r="AE316" s="165"/>
      <c r="AF316" s="165"/>
      <c r="AG316" s="165"/>
      <c r="AH316" s="165"/>
      <c r="AI316" s="165"/>
    </row>
    <row r="317" spans="1:35">
      <c r="A317" s="725">
        <v>302</v>
      </c>
      <c r="B317" s="721" t="s">
        <v>4876</v>
      </c>
      <c r="C317" s="726" t="s">
        <v>4877</v>
      </c>
      <c r="D317" s="727" t="s">
        <v>4878</v>
      </c>
      <c r="E317" s="516"/>
      <c r="F317" s="725">
        <v>626</v>
      </c>
      <c r="G317" s="721" t="s">
        <v>4879</v>
      </c>
      <c r="H317" s="726" t="s">
        <v>4880</v>
      </c>
      <c r="I317" s="727" t="s">
        <v>4881</v>
      </c>
      <c r="J317" s="516"/>
      <c r="K317" s="725">
        <v>950</v>
      </c>
      <c r="L317" s="721" t="s">
        <v>4882</v>
      </c>
      <c r="M317" s="726" t="s">
        <v>4883</v>
      </c>
      <c r="N317" s="727" t="s">
        <v>4884</v>
      </c>
      <c r="O317" s="516"/>
      <c r="P317" s="725">
        <v>1274</v>
      </c>
      <c r="Q317" s="721" t="s">
        <v>4885</v>
      </c>
      <c r="R317" s="726" t="s">
        <v>4886</v>
      </c>
      <c r="S317" s="727" t="s">
        <v>4887</v>
      </c>
      <c r="T317" s="165"/>
      <c r="U317" s="165"/>
      <c r="V317" s="165"/>
      <c r="W317" s="165"/>
      <c r="X317" s="165"/>
      <c r="Y317" s="165"/>
      <c r="Z317" s="165"/>
      <c r="AA317" s="165"/>
      <c r="AB317" s="165"/>
      <c r="AC317" s="165"/>
      <c r="AD317" s="165"/>
      <c r="AE317" s="165"/>
      <c r="AF317" s="165"/>
      <c r="AG317" s="165"/>
      <c r="AH317" s="165"/>
      <c r="AI317" s="165"/>
    </row>
    <row r="318" spans="1:35">
      <c r="A318" s="725">
        <v>303</v>
      </c>
      <c r="B318" s="721" t="s">
        <v>4888</v>
      </c>
      <c r="C318" s="726" t="s">
        <v>4889</v>
      </c>
      <c r="D318" s="727" t="s">
        <v>4241</v>
      </c>
      <c r="E318" s="516"/>
      <c r="F318" s="725">
        <v>627</v>
      </c>
      <c r="G318" s="721" t="s">
        <v>4890</v>
      </c>
      <c r="H318" s="726" t="s">
        <v>4891</v>
      </c>
      <c r="I318" s="727" t="s">
        <v>4892</v>
      </c>
      <c r="J318" s="516"/>
      <c r="K318" s="725">
        <v>951</v>
      </c>
      <c r="L318" s="721" t="s">
        <v>4893</v>
      </c>
      <c r="M318" s="726" t="s">
        <v>4894</v>
      </c>
      <c r="N318" s="727" t="s">
        <v>4895</v>
      </c>
      <c r="O318" s="516"/>
      <c r="P318" s="725">
        <v>1275</v>
      </c>
      <c r="Q318" s="721" t="s">
        <v>4896</v>
      </c>
      <c r="R318" s="726" t="s">
        <v>4897</v>
      </c>
      <c r="S318" s="727" t="s">
        <v>4898</v>
      </c>
      <c r="T318" s="165"/>
      <c r="U318" s="165"/>
      <c r="V318" s="165"/>
      <c r="W318" s="165"/>
      <c r="X318" s="165"/>
      <c r="Y318" s="165"/>
      <c r="Z318" s="165"/>
      <c r="AA318" s="165"/>
      <c r="AB318" s="165"/>
      <c r="AC318" s="165"/>
      <c r="AD318" s="165"/>
      <c r="AE318" s="165"/>
      <c r="AF318" s="165"/>
      <c r="AG318" s="165"/>
      <c r="AH318" s="165"/>
      <c r="AI318" s="165"/>
    </row>
    <row r="319" spans="1:35">
      <c r="A319" s="725">
        <v>304</v>
      </c>
      <c r="B319" s="721" t="s">
        <v>4899</v>
      </c>
      <c r="C319" s="726" t="s">
        <v>4900</v>
      </c>
      <c r="D319" s="727" t="s">
        <v>4901</v>
      </c>
      <c r="E319" s="516"/>
      <c r="F319" s="725">
        <v>628</v>
      </c>
      <c r="G319" s="721" t="s">
        <v>4902</v>
      </c>
      <c r="H319" s="726" t="s">
        <v>4903</v>
      </c>
      <c r="I319" s="727" t="s">
        <v>4904</v>
      </c>
      <c r="J319" s="516"/>
      <c r="K319" s="725">
        <v>952</v>
      </c>
      <c r="L319" s="721" t="s">
        <v>4905</v>
      </c>
      <c r="M319" s="726" t="s">
        <v>4906</v>
      </c>
      <c r="N319" s="727" t="s">
        <v>4907</v>
      </c>
      <c r="O319" s="516"/>
      <c r="P319" s="725">
        <v>1276</v>
      </c>
      <c r="Q319" s="721" t="s">
        <v>4908</v>
      </c>
      <c r="R319" s="726" t="s">
        <v>4909</v>
      </c>
      <c r="S319" s="727" t="s">
        <v>4910</v>
      </c>
      <c r="T319" s="165"/>
      <c r="U319" s="165"/>
      <c r="V319" s="165"/>
      <c r="W319" s="165"/>
      <c r="X319" s="165"/>
      <c r="Y319" s="165"/>
      <c r="Z319" s="165"/>
      <c r="AA319" s="165"/>
      <c r="AB319" s="165"/>
      <c r="AC319" s="165"/>
      <c r="AD319" s="165"/>
      <c r="AE319" s="165"/>
      <c r="AF319" s="165"/>
      <c r="AG319" s="165"/>
      <c r="AH319" s="165"/>
      <c r="AI319" s="165"/>
    </row>
    <row r="320" spans="1:35">
      <c r="A320" s="725">
        <v>305</v>
      </c>
      <c r="B320" s="721" t="s">
        <v>4911</v>
      </c>
      <c r="C320" s="726" t="s">
        <v>4912</v>
      </c>
      <c r="D320" s="727" t="s">
        <v>4913</v>
      </c>
      <c r="E320" s="516"/>
      <c r="F320" s="725">
        <v>629</v>
      </c>
      <c r="G320" s="721" t="s">
        <v>4914</v>
      </c>
      <c r="H320" s="726" t="s">
        <v>4915</v>
      </c>
      <c r="I320" s="727" t="s">
        <v>4916</v>
      </c>
      <c r="J320" s="516"/>
      <c r="K320" s="725">
        <v>953</v>
      </c>
      <c r="L320" s="721" t="s">
        <v>4917</v>
      </c>
      <c r="M320" s="726" t="s">
        <v>4918</v>
      </c>
      <c r="N320" s="727" t="s">
        <v>4919</v>
      </c>
      <c r="O320" s="516"/>
      <c r="P320" s="725">
        <v>1277</v>
      </c>
      <c r="Q320" s="721" t="s">
        <v>4920</v>
      </c>
      <c r="R320" s="726" t="s">
        <v>4921</v>
      </c>
      <c r="S320" s="727" t="s">
        <v>4922</v>
      </c>
      <c r="T320" s="165"/>
      <c r="U320" s="165"/>
      <c r="V320" s="165"/>
      <c r="W320" s="165"/>
      <c r="X320" s="165"/>
      <c r="Y320" s="165"/>
      <c r="Z320" s="165"/>
      <c r="AA320" s="165"/>
      <c r="AB320" s="165"/>
      <c r="AC320" s="165"/>
      <c r="AD320" s="165"/>
      <c r="AE320" s="165"/>
      <c r="AF320" s="165"/>
      <c r="AG320" s="165"/>
      <c r="AH320" s="165"/>
      <c r="AI320" s="165"/>
    </row>
    <row r="321" spans="1:35">
      <c r="A321" s="725">
        <v>306</v>
      </c>
      <c r="B321" s="721" t="s">
        <v>4923</v>
      </c>
      <c r="C321" s="726" t="s">
        <v>4924</v>
      </c>
      <c r="D321" s="727" t="s">
        <v>4925</v>
      </c>
      <c r="E321" s="516"/>
      <c r="F321" s="725">
        <v>630</v>
      </c>
      <c r="G321" s="721" t="s">
        <v>4926</v>
      </c>
      <c r="H321" s="726" t="s">
        <v>4927</v>
      </c>
      <c r="I321" s="727" t="s">
        <v>4928</v>
      </c>
      <c r="J321" s="516"/>
      <c r="K321" s="725">
        <v>954</v>
      </c>
      <c r="L321" s="721" t="s">
        <v>4929</v>
      </c>
      <c r="M321" s="726" t="s">
        <v>4930</v>
      </c>
      <c r="N321" s="727" t="s">
        <v>4931</v>
      </c>
      <c r="O321" s="516"/>
      <c r="P321" s="725">
        <v>1278</v>
      </c>
      <c r="Q321" s="721" t="s">
        <v>4932</v>
      </c>
      <c r="R321" s="726" t="s">
        <v>4933</v>
      </c>
      <c r="S321" s="727" t="s">
        <v>4934</v>
      </c>
      <c r="T321" s="165"/>
      <c r="U321" s="165"/>
      <c r="V321" s="165"/>
      <c r="W321" s="165"/>
      <c r="X321" s="165"/>
      <c r="Y321" s="165"/>
      <c r="Z321" s="165"/>
      <c r="AA321" s="165"/>
      <c r="AB321" s="165"/>
      <c r="AC321" s="165"/>
      <c r="AD321" s="165"/>
      <c r="AE321" s="165"/>
      <c r="AF321" s="165"/>
      <c r="AG321" s="165"/>
      <c r="AH321" s="165"/>
      <c r="AI321" s="165"/>
    </row>
    <row r="322" spans="1:35">
      <c r="A322" s="725">
        <v>307</v>
      </c>
      <c r="B322" s="721" t="s">
        <v>4935</v>
      </c>
      <c r="C322" s="726" t="s">
        <v>4936</v>
      </c>
      <c r="D322" s="727" t="s">
        <v>4937</v>
      </c>
      <c r="E322" s="516"/>
      <c r="F322" s="725">
        <v>631</v>
      </c>
      <c r="G322" s="721" t="s">
        <v>4938</v>
      </c>
      <c r="H322" s="726" t="s">
        <v>4939</v>
      </c>
      <c r="I322" s="727" t="s">
        <v>4940</v>
      </c>
      <c r="J322" s="516"/>
      <c r="K322" s="725">
        <v>955</v>
      </c>
      <c r="L322" s="721" t="s">
        <v>4941</v>
      </c>
      <c r="M322" s="726" t="s">
        <v>4942</v>
      </c>
      <c r="N322" s="727" t="s">
        <v>4943</v>
      </c>
      <c r="O322" s="516"/>
      <c r="P322" s="725">
        <v>1279</v>
      </c>
      <c r="Q322" s="721" t="s">
        <v>4944</v>
      </c>
      <c r="R322" s="726" t="s">
        <v>4945</v>
      </c>
      <c r="S322" s="727" t="s">
        <v>4946</v>
      </c>
      <c r="T322" s="165"/>
      <c r="U322" s="165"/>
      <c r="V322" s="165"/>
      <c r="W322" s="165"/>
      <c r="X322" s="165"/>
      <c r="Y322" s="165"/>
      <c r="Z322" s="165"/>
      <c r="AA322" s="165"/>
      <c r="AB322" s="165"/>
      <c r="AC322" s="165"/>
      <c r="AD322" s="165"/>
      <c r="AE322" s="165"/>
      <c r="AF322" s="165"/>
      <c r="AG322" s="165"/>
      <c r="AH322" s="165"/>
      <c r="AI322" s="165"/>
    </row>
    <row r="323" spans="1:35">
      <c r="A323" s="725">
        <v>308</v>
      </c>
      <c r="B323" s="721" t="s">
        <v>4947</v>
      </c>
      <c r="C323" s="726" t="s">
        <v>4948</v>
      </c>
      <c r="D323" s="727" t="s">
        <v>4949</v>
      </c>
      <c r="E323" s="516"/>
      <c r="F323" s="725">
        <v>632</v>
      </c>
      <c r="G323" s="721" t="s">
        <v>4950</v>
      </c>
      <c r="H323" s="726" t="s">
        <v>4951</v>
      </c>
      <c r="I323" s="727" t="s">
        <v>4952</v>
      </c>
      <c r="J323" s="516"/>
      <c r="K323" s="725">
        <v>956</v>
      </c>
      <c r="L323" s="721" t="s">
        <v>4953</v>
      </c>
      <c r="M323" s="726" t="s">
        <v>4954</v>
      </c>
      <c r="N323" s="727" t="s">
        <v>4955</v>
      </c>
      <c r="O323" s="516"/>
      <c r="P323" s="725">
        <v>1280</v>
      </c>
      <c r="Q323" s="721" t="s">
        <v>4956</v>
      </c>
      <c r="R323" s="726" t="s">
        <v>4957</v>
      </c>
      <c r="S323" s="727" t="s">
        <v>4958</v>
      </c>
      <c r="T323" s="165"/>
      <c r="U323" s="165"/>
      <c r="V323" s="165"/>
      <c r="W323" s="165"/>
      <c r="X323" s="165"/>
      <c r="Y323" s="165"/>
      <c r="Z323" s="165"/>
      <c r="AA323" s="165"/>
      <c r="AB323" s="165"/>
      <c r="AC323" s="165"/>
      <c r="AD323" s="165"/>
      <c r="AE323" s="165"/>
      <c r="AF323" s="165"/>
      <c r="AG323" s="165"/>
      <c r="AH323" s="165"/>
      <c r="AI323" s="165"/>
    </row>
    <row r="324" spans="1:35">
      <c r="A324" s="725">
        <v>309</v>
      </c>
      <c r="B324" s="721" t="s">
        <v>4959</v>
      </c>
      <c r="C324" s="726" t="s">
        <v>4960</v>
      </c>
      <c r="D324" s="727" t="s">
        <v>4961</v>
      </c>
      <c r="E324" s="516"/>
      <c r="F324" s="725">
        <v>633</v>
      </c>
      <c r="G324" s="721" t="s">
        <v>4962</v>
      </c>
      <c r="H324" s="726" t="s">
        <v>4963</v>
      </c>
      <c r="I324" s="727" t="s">
        <v>4964</v>
      </c>
      <c r="J324" s="516"/>
      <c r="K324" s="725">
        <v>957</v>
      </c>
      <c r="L324" s="721" t="s">
        <v>4965</v>
      </c>
      <c r="M324" s="726" t="s">
        <v>4966</v>
      </c>
      <c r="N324" s="727" t="s">
        <v>4967</v>
      </c>
      <c r="O324" s="516"/>
      <c r="P324" s="725">
        <v>1281</v>
      </c>
      <c r="Q324" s="721" t="s">
        <v>4968</v>
      </c>
      <c r="R324" s="726" t="s">
        <v>4969</v>
      </c>
      <c r="S324" s="727" t="s">
        <v>4970</v>
      </c>
      <c r="T324" s="165"/>
      <c r="U324" s="165"/>
      <c r="V324" s="165"/>
      <c r="W324" s="165"/>
      <c r="X324" s="165"/>
      <c r="Y324" s="165"/>
      <c r="Z324" s="165"/>
      <c r="AA324" s="165"/>
      <c r="AB324" s="165"/>
      <c r="AC324" s="165"/>
      <c r="AD324" s="165"/>
      <c r="AE324" s="165"/>
      <c r="AF324" s="165"/>
      <c r="AG324" s="165"/>
      <c r="AH324" s="165"/>
      <c r="AI324" s="165"/>
    </row>
    <row r="325" spans="1:35">
      <c r="A325" s="725">
        <v>310</v>
      </c>
      <c r="B325" s="721" t="s">
        <v>4971</v>
      </c>
      <c r="C325" s="726" t="s">
        <v>4972</v>
      </c>
      <c r="D325" s="727" t="s">
        <v>4973</v>
      </c>
      <c r="E325" s="516"/>
      <c r="F325" s="725">
        <v>634</v>
      </c>
      <c r="G325" s="721" t="s">
        <v>4974</v>
      </c>
      <c r="H325" s="726" t="s">
        <v>4975</v>
      </c>
      <c r="I325" s="727" t="s">
        <v>4976</v>
      </c>
      <c r="J325" s="516"/>
      <c r="K325" s="725">
        <v>958</v>
      </c>
      <c r="L325" s="721" t="s">
        <v>4977</v>
      </c>
      <c r="M325" s="726" t="s">
        <v>4978</v>
      </c>
      <c r="N325" s="727" t="s">
        <v>4979</v>
      </c>
      <c r="O325" s="516"/>
      <c r="P325" s="725">
        <v>1282</v>
      </c>
      <c r="Q325" s="721" t="s">
        <v>4980</v>
      </c>
      <c r="R325" s="726" t="s">
        <v>4981</v>
      </c>
      <c r="T325" s="165"/>
      <c r="U325" s="165"/>
      <c r="V325" s="165"/>
      <c r="W325" s="165"/>
      <c r="X325" s="165"/>
      <c r="Y325" s="165"/>
      <c r="Z325" s="165"/>
      <c r="AA325" s="165"/>
      <c r="AB325" s="165"/>
      <c r="AC325" s="165"/>
      <c r="AD325" s="165"/>
      <c r="AE325" s="165"/>
      <c r="AF325" s="165"/>
      <c r="AG325" s="165"/>
      <c r="AH325" s="165"/>
      <c r="AI325" s="165"/>
    </row>
    <row r="326" spans="1:35">
      <c r="A326" s="725">
        <v>311</v>
      </c>
      <c r="B326" s="721" t="s">
        <v>4982</v>
      </c>
      <c r="C326" s="726" t="s">
        <v>4983</v>
      </c>
      <c r="D326" s="727" t="s">
        <v>4984</v>
      </c>
      <c r="E326" s="516"/>
      <c r="F326" s="725">
        <v>635</v>
      </c>
      <c r="G326" s="721" t="s">
        <v>4985</v>
      </c>
      <c r="H326" s="726" t="s">
        <v>4986</v>
      </c>
      <c r="I326" s="727" t="s">
        <v>4987</v>
      </c>
      <c r="J326" s="516"/>
      <c r="K326" s="725">
        <v>959</v>
      </c>
      <c r="L326" s="721" t="s">
        <v>4988</v>
      </c>
      <c r="M326" s="726" t="s">
        <v>4989</v>
      </c>
      <c r="N326" s="727" t="s">
        <v>4990</v>
      </c>
      <c r="O326" s="516"/>
      <c r="P326" s="725">
        <v>1283</v>
      </c>
      <c r="Q326" s="721" t="s">
        <v>4991</v>
      </c>
      <c r="R326" s="726" t="s">
        <v>4992</v>
      </c>
      <c r="T326" s="165"/>
      <c r="U326" s="165"/>
      <c r="V326" s="165"/>
      <c r="W326" s="165"/>
      <c r="X326" s="165"/>
      <c r="Y326" s="165"/>
      <c r="Z326" s="165"/>
      <c r="AA326" s="165"/>
      <c r="AB326" s="165"/>
      <c r="AC326" s="165"/>
      <c r="AD326" s="165"/>
      <c r="AE326" s="165"/>
      <c r="AF326" s="165"/>
      <c r="AG326" s="165"/>
      <c r="AH326" s="165"/>
      <c r="AI326" s="165"/>
    </row>
    <row r="327" spans="1:35">
      <c r="A327" s="725">
        <v>312</v>
      </c>
      <c r="B327" s="721" t="s">
        <v>4993</v>
      </c>
      <c r="C327" s="726" t="s">
        <v>4994</v>
      </c>
      <c r="D327" s="727" t="s">
        <v>4995</v>
      </c>
      <c r="E327" s="516"/>
      <c r="F327" s="725">
        <v>636</v>
      </c>
      <c r="G327" s="721" t="s">
        <v>4996</v>
      </c>
      <c r="H327" s="726" t="s">
        <v>4997</v>
      </c>
      <c r="I327" s="727" t="s">
        <v>4998</v>
      </c>
      <c r="J327" s="516"/>
      <c r="K327" s="725">
        <v>960</v>
      </c>
      <c r="L327" s="721" t="s">
        <v>4999</v>
      </c>
      <c r="M327" s="726" t="s">
        <v>5000</v>
      </c>
      <c r="N327" s="727" t="s">
        <v>5001</v>
      </c>
      <c r="O327" s="516"/>
      <c r="P327" s="725">
        <v>1284</v>
      </c>
      <c r="Q327" s="721" t="s">
        <v>5002</v>
      </c>
      <c r="R327" s="726" t="s">
        <v>5003</v>
      </c>
      <c r="S327" s="727" t="s">
        <v>5004</v>
      </c>
      <c r="T327" s="165"/>
      <c r="U327" s="165"/>
      <c r="V327" s="165"/>
      <c r="W327" s="165"/>
      <c r="X327" s="165"/>
      <c r="Y327" s="165"/>
      <c r="Z327" s="165"/>
      <c r="AA327" s="165"/>
      <c r="AB327" s="165"/>
      <c r="AC327" s="165"/>
      <c r="AD327" s="165"/>
      <c r="AE327" s="165"/>
      <c r="AF327" s="165"/>
      <c r="AG327" s="165"/>
      <c r="AH327" s="165"/>
      <c r="AI327" s="165"/>
    </row>
    <row r="328" spans="1:35">
      <c r="A328" s="725">
        <v>313</v>
      </c>
      <c r="B328" s="721" t="s">
        <v>5005</v>
      </c>
      <c r="C328" s="726" t="s">
        <v>5006</v>
      </c>
      <c r="D328" s="727" t="s">
        <v>5007</v>
      </c>
      <c r="E328" s="516"/>
      <c r="F328" s="725">
        <v>637</v>
      </c>
      <c r="G328" s="721" t="s">
        <v>5008</v>
      </c>
      <c r="H328" s="726" t="s">
        <v>5009</v>
      </c>
      <c r="I328" s="727" t="s">
        <v>5010</v>
      </c>
      <c r="J328" s="516"/>
      <c r="K328" s="725">
        <v>961</v>
      </c>
      <c r="L328" s="721" t="s">
        <v>5011</v>
      </c>
      <c r="M328" s="726" t="s">
        <v>5012</v>
      </c>
      <c r="N328" s="727" t="s">
        <v>5013</v>
      </c>
      <c r="O328" s="516"/>
      <c r="P328" s="725">
        <v>1285</v>
      </c>
      <c r="Q328" s="721" t="s">
        <v>5014</v>
      </c>
      <c r="R328" s="726" t="s">
        <v>5015</v>
      </c>
      <c r="S328" s="727" t="s">
        <v>5016</v>
      </c>
      <c r="T328" s="165"/>
      <c r="U328" s="165"/>
      <c r="V328" s="165"/>
      <c r="W328" s="165"/>
      <c r="X328" s="165"/>
      <c r="Y328" s="165"/>
      <c r="Z328" s="165"/>
      <c r="AA328" s="165"/>
      <c r="AB328" s="165"/>
      <c r="AC328" s="165"/>
      <c r="AD328" s="165"/>
      <c r="AE328" s="165"/>
      <c r="AF328" s="165"/>
      <c r="AG328" s="165"/>
      <c r="AH328" s="165"/>
      <c r="AI328" s="165"/>
    </row>
    <row r="329" spans="1:35">
      <c r="A329" s="725">
        <v>314</v>
      </c>
      <c r="B329" s="721" t="s">
        <v>5017</v>
      </c>
      <c r="C329" s="726" t="s">
        <v>5018</v>
      </c>
      <c r="D329" s="727" t="s">
        <v>5019</v>
      </c>
      <c r="E329" s="516"/>
      <c r="F329" s="725">
        <v>638</v>
      </c>
      <c r="G329" s="721" t="s">
        <v>5020</v>
      </c>
      <c r="H329" s="726" t="s">
        <v>5021</v>
      </c>
      <c r="I329" s="727" t="s">
        <v>5022</v>
      </c>
      <c r="J329" s="516"/>
      <c r="K329" s="725">
        <v>962</v>
      </c>
      <c r="L329" s="721" t="s">
        <v>5023</v>
      </c>
      <c r="M329" s="726" t="s">
        <v>5024</v>
      </c>
      <c r="N329" s="727" t="s">
        <v>5025</v>
      </c>
      <c r="O329" s="516"/>
      <c r="P329" s="725">
        <v>1286</v>
      </c>
      <c r="Q329" s="721" t="s">
        <v>5026</v>
      </c>
      <c r="R329" s="726" t="s">
        <v>5027</v>
      </c>
      <c r="S329" s="727" t="s">
        <v>5028</v>
      </c>
      <c r="T329" s="165"/>
      <c r="U329" s="165"/>
      <c r="V329" s="165"/>
      <c r="W329" s="165"/>
      <c r="X329" s="165"/>
      <c r="Y329" s="165"/>
      <c r="Z329" s="165"/>
      <c r="AA329" s="165"/>
      <c r="AB329" s="165"/>
      <c r="AC329" s="165"/>
      <c r="AD329" s="165"/>
      <c r="AE329" s="165"/>
      <c r="AF329" s="165"/>
      <c r="AG329" s="165"/>
      <c r="AH329" s="165"/>
      <c r="AI329" s="165"/>
    </row>
    <row r="330" spans="1:35">
      <c r="A330" s="725">
        <v>315</v>
      </c>
      <c r="B330" s="721" t="s">
        <v>5029</v>
      </c>
      <c r="C330" s="726" t="s">
        <v>5030</v>
      </c>
      <c r="D330" s="727" t="s">
        <v>5031</v>
      </c>
      <c r="E330" s="516"/>
      <c r="F330" s="725">
        <v>639</v>
      </c>
      <c r="G330" s="721" t="s">
        <v>5032</v>
      </c>
      <c r="H330" s="726" t="s">
        <v>5033</v>
      </c>
      <c r="I330" s="727" t="s">
        <v>5034</v>
      </c>
      <c r="J330" s="516"/>
      <c r="K330" s="725">
        <v>963</v>
      </c>
      <c r="L330" s="721" t="s">
        <v>5035</v>
      </c>
      <c r="M330" s="726" t="s">
        <v>5036</v>
      </c>
      <c r="N330" s="727" t="s">
        <v>5037</v>
      </c>
      <c r="O330" s="516"/>
      <c r="P330" s="725">
        <v>1287</v>
      </c>
      <c r="Q330" s="721" t="s">
        <v>5038</v>
      </c>
      <c r="R330" s="726" t="s">
        <v>5039</v>
      </c>
      <c r="S330" s="727" t="s">
        <v>5040</v>
      </c>
      <c r="T330" s="165"/>
      <c r="U330" s="165"/>
      <c r="V330" s="165"/>
      <c r="W330" s="165"/>
      <c r="X330" s="165"/>
      <c r="Y330" s="165"/>
      <c r="Z330" s="165"/>
      <c r="AA330" s="165"/>
      <c r="AB330" s="165"/>
      <c r="AC330" s="165"/>
      <c r="AD330" s="165"/>
      <c r="AE330" s="165"/>
      <c r="AF330" s="165"/>
      <c r="AG330" s="165"/>
      <c r="AH330" s="165"/>
      <c r="AI330" s="165"/>
    </row>
    <row r="331" spans="1:35">
      <c r="A331" s="725">
        <v>316</v>
      </c>
      <c r="B331" s="721" t="s">
        <v>5041</v>
      </c>
      <c r="C331" s="726" t="s">
        <v>5042</v>
      </c>
      <c r="D331" s="727" t="s">
        <v>5043</v>
      </c>
      <c r="E331" s="516"/>
      <c r="F331" s="725">
        <v>640</v>
      </c>
      <c r="G331" s="721" t="s">
        <v>5044</v>
      </c>
      <c r="H331" s="726" t="s">
        <v>5045</v>
      </c>
      <c r="I331" s="727" t="s">
        <v>5046</v>
      </c>
      <c r="J331" s="516"/>
      <c r="K331" s="725">
        <v>964</v>
      </c>
      <c r="L331" s="721" t="s">
        <v>5047</v>
      </c>
      <c r="M331" s="726" t="s">
        <v>5048</v>
      </c>
      <c r="N331" s="727" t="s">
        <v>5049</v>
      </c>
      <c r="O331" s="516"/>
      <c r="P331" s="725">
        <v>1288</v>
      </c>
      <c r="Q331" s="721" t="s">
        <v>5050</v>
      </c>
      <c r="R331" s="726" t="s">
        <v>5051</v>
      </c>
      <c r="S331" s="727" t="s">
        <v>5052</v>
      </c>
      <c r="T331" s="165"/>
      <c r="U331" s="165"/>
      <c r="V331" s="165"/>
      <c r="W331" s="165"/>
      <c r="X331" s="165"/>
      <c r="Y331" s="165"/>
      <c r="Z331" s="165"/>
      <c r="AA331" s="165"/>
      <c r="AB331" s="165"/>
      <c r="AC331" s="165"/>
      <c r="AD331" s="165"/>
      <c r="AE331" s="165"/>
      <c r="AF331" s="165"/>
      <c r="AG331" s="165"/>
      <c r="AH331" s="165"/>
      <c r="AI331" s="165"/>
    </row>
    <row r="332" spans="1:35">
      <c r="A332" s="725">
        <v>317</v>
      </c>
      <c r="B332" s="721" t="s">
        <v>5053</v>
      </c>
      <c r="C332" s="726" t="s">
        <v>5054</v>
      </c>
      <c r="D332" s="727" t="s">
        <v>5055</v>
      </c>
      <c r="E332" s="516"/>
      <c r="F332" s="725">
        <v>641</v>
      </c>
      <c r="G332" s="721" t="s">
        <v>5056</v>
      </c>
      <c r="H332" s="726" t="s">
        <v>5057</v>
      </c>
      <c r="I332" s="727" t="s">
        <v>5058</v>
      </c>
      <c r="J332" s="516"/>
      <c r="K332" s="725">
        <v>965</v>
      </c>
      <c r="L332" s="721" t="s">
        <v>5059</v>
      </c>
      <c r="M332" s="726" t="s">
        <v>5060</v>
      </c>
      <c r="N332" s="727" t="s">
        <v>5061</v>
      </c>
      <c r="O332" s="516"/>
      <c r="P332" s="725">
        <v>1289</v>
      </c>
      <c r="Q332" s="721" t="s">
        <v>5062</v>
      </c>
      <c r="R332" s="726" t="s">
        <v>5063</v>
      </c>
      <c r="S332" s="727" t="s">
        <v>5064</v>
      </c>
      <c r="T332" s="165"/>
      <c r="U332" s="165"/>
      <c r="V332" s="165"/>
      <c r="W332" s="165"/>
      <c r="X332" s="165"/>
      <c r="Y332" s="165"/>
      <c r="Z332" s="165"/>
      <c r="AA332" s="165"/>
      <c r="AB332" s="165"/>
      <c r="AC332" s="165"/>
      <c r="AD332" s="165"/>
      <c r="AE332" s="165"/>
      <c r="AF332" s="165"/>
      <c r="AG332" s="165"/>
      <c r="AH332" s="165"/>
      <c r="AI332" s="165"/>
    </row>
    <row r="333" spans="1:35">
      <c r="A333" s="725">
        <v>318</v>
      </c>
      <c r="B333" s="721" t="s">
        <v>5065</v>
      </c>
      <c r="C333" s="726" t="s">
        <v>5066</v>
      </c>
      <c r="D333" s="727" t="s">
        <v>5067</v>
      </c>
      <c r="E333" s="516"/>
      <c r="F333" s="725">
        <v>642</v>
      </c>
      <c r="G333" s="721" t="s">
        <v>5068</v>
      </c>
      <c r="H333" s="726" t="s">
        <v>5069</v>
      </c>
      <c r="I333" s="727" t="s">
        <v>5070</v>
      </c>
      <c r="J333" s="516"/>
      <c r="K333" s="725">
        <v>966</v>
      </c>
      <c r="L333" s="721" t="s">
        <v>5071</v>
      </c>
      <c r="M333" s="726" t="s">
        <v>5072</v>
      </c>
      <c r="N333" s="727" t="s">
        <v>5073</v>
      </c>
      <c r="O333" s="516"/>
      <c r="P333" s="725">
        <v>1290</v>
      </c>
      <c r="Q333" s="721" t="s">
        <v>5074</v>
      </c>
      <c r="R333" s="726" t="s">
        <v>5075</v>
      </c>
      <c r="S333" s="727" t="s">
        <v>5076</v>
      </c>
      <c r="T333" s="165"/>
      <c r="U333" s="165"/>
      <c r="V333" s="165"/>
      <c r="W333" s="165"/>
      <c r="X333" s="165"/>
      <c r="Y333" s="165"/>
      <c r="Z333" s="165"/>
      <c r="AA333" s="165"/>
      <c r="AB333" s="165"/>
      <c r="AC333" s="165"/>
      <c r="AD333" s="165"/>
      <c r="AE333" s="165"/>
      <c r="AF333" s="165"/>
      <c r="AG333" s="165"/>
      <c r="AH333" s="165"/>
      <c r="AI333" s="165"/>
    </row>
    <row r="334" spans="1:35">
      <c r="A334" s="725">
        <v>319</v>
      </c>
      <c r="B334" s="721" t="s">
        <v>5077</v>
      </c>
      <c r="C334" s="726" t="s">
        <v>5078</v>
      </c>
      <c r="D334" s="727" t="s">
        <v>5079</v>
      </c>
      <c r="E334" s="516"/>
      <c r="F334" s="725">
        <v>643</v>
      </c>
      <c r="G334" s="721" t="s">
        <v>5080</v>
      </c>
      <c r="H334" s="726" t="s">
        <v>5081</v>
      </c>
      <c r="I334" s="727" t="s">
        <v>5082</v>
      </c>
      <c r="J334" s="516"/>
      <c r="K334" s="725">
        <v>967</v>
      </c>
      <c r="L334" s="721" t="s">
        <v>5083</v>
      </c>
      <c r="M334" s="726" t="s">
        <v>5084</v>
      </c>
      <c r="N334" s="727" t="s">
        <v>5085</v>
      </c>
      <c r="O334" s="516"/>
      <c r="P334" s="725">
        <v>1291</v>
      </c>
      <c r="Q334" s="721" t="s">
        <v>5086</v>
      </c>
      <c r="R334" s="726" t="s">
        <v>5087</v>
      </c>
      <c r="S334" s="727" t="s">
        <v>5088</v>
      </c>
      <c r="T334" s="165"/>
      <c r="U334" s="165"/>
      <c r="V334" s="165"/>
      <c r="W334" s="165"/>
      <c r="X334" s="165"/>
      <c r="Y334" s="165"/>
      <c r="Z334" s="165"/>
      <c r="AA334" s="165"/>
      <c r="AB334" s="165"/>
      <c r="AC334" s="165"/>
      <c r="AD334" s="165"/>
      <c r="AE334" s="165"/>
      <c r="AF334" s="165"/>
      <c r="AG334" s="165"/>
      <c r="AH334" s="165"/>
      <c r="AI334" s="165"/>
    </row>
    <row r="335" spans="1:35">
      <c r="A335" s="725">
        <v>320</v>
      </c>
      <c r="B335" s="721" t="s">
        <v>5089</v>
      </c>
      <c r="C335" s="726" t="s">
        <v>5090</v>
      </c>
      <c r="D335" s="727" t="s">
        <v>5091</v>
      </c>
      <c r="E335" s="516"/>
      <c r="F335" s="725">
        <v>644</v>
      </c>
      <c r="G335" s="721" t="s">
        <v>5092</v>
      </c>
      <c r="H335" s="726" t="s">
        <v>5093</v>
      </c>
      <c r="I335" s="727" t="s">
        <v>5094</v>
      </c>
      <c r="J335" s="516"/>
      <c r="K335" s="725">
        <v>968</v>
      </c>
      <c r="L335" s="721" t="s">
        <v>5095</v>
      </c>
      <c r="M335" s="726" t="s">
        <v>5096</v>
      </c>
      <c r="N335" s="727" t="s">
        <v>5097</v>
      </c>
      <c r="O335" s="516"/>
      <c r="P335" s="725">
        <v>1292</v>
      </c>
      <c r="Q335" s="721" t="s">
        <v>5098</v>
      </c>
      <c r="R335" s="726" t="s">
        <v>5099</v>
      </c>
      <c r="S335" s="727" t="s">
        <v>5100</v>
      </c>
      <c r="T335" s="165"/>
      <c r="U335" s="165"/>
      <c r="V335" s="165"/>
      <c r="W335" s="165"/>
      <c r="X335" s="165"/>
      <c r="Y335" s="165"/>
      <c r="Z335" s="165"/>
      <c r="AA335" s="165"/>
      <c r="AB335" s="165"/>
      <c r="AC335" s="165"/>
      <c r="AD335" s="165"/>
      <c r="AE335" s="165"/>
      <c r="AF335" s="165"/>
      <c r="AG335" s="165"/>
      <c r="AH335" s="165"/>
      <c r="AI335" s="165"/>
    </row>
    <row r="336" spans="1:35">
      <c r="A336" s="725">
        <v>321</v>
      </c>
      <c r="B336" s="721" t="s">
        <v>5101</v>
      </c>
      <c r="C336" s="726" t="s">
        <v>5102</v>
      </c>
      <c r="D336" s="727" t="s">
        <v>5103</v>
      </c>
      <c r="E336" s="516"/>
      <c r="F336" s="725">
        <v>645</v>
      </c>
      <c r="G336" s="721" t="s">
        <v>5104</v>
      </c>
      <c r="H336" s="726" t="s">
        <v>5105</v>
      </c>
      <c r="I336" s="727" t="s">
        <v>5106</v>
      </c>
      <c r="J336" s="516"/>
      <c r="K336" s="725">
        <v>969</v>
      </c>
      <c r="L336" s="721" t="s">
        <v>5107</v>
      </c>
      <c r="M336" s="726" t="s">
        <v>5108</v>
      </c>
      <c r="N336" s="727" t="s">
        <v>5109</v>
      </c>
      <c r="O336" s="516"/>
      <c r="P336" s="725">
        <v>1293</v>
      </c>
      <c r="Q336" s="721" t="s">
        <v>5110</v>
      </c>
      <c r="R336" s="726" t="s">
        <v>5111</v>
      </c>
      <c r="S336" s="727" t="s">
        <v>5112</v>
      </c>
      <c r="T336" s="165"/>
      <c r="U336" s="165"/>
      <c r="V336" s="165"/>
      <c r="W336" s="165"/>
      <c r="X336" s="165"/>
      <c r="Y336" s="165"/>
      <c r="Z336" s="165"/>
      <c r="AA336" s="165"/>
      <c r="AB336" s="165"/>
      <c r="AC336" s="165"/>
      <c r="AD336" s="165"/>
      <c r="AE336" s="165"/>
      <c r="AF336" s="165"/>
      <c r="AG336" s="165"/>
      <c r="AH336" s="165"/>
      <c r="AI336" s="165"/>
    </row>
    <row r="337" spans="1:35">
      <c r="A337" s="725">
        <v>322</v>
      </c>
      <c r="B337" s="721" t="s">
        <v>5113</v>
      </c>
      <c r="C337" s="726" t="s">
        <v>5114</v>
      </c>
      <c r="D337" s="727" t="s">
        <v>5115</v>
      </c>
      <c r="E337" s="516"/>
      <c r="F337" s="725">
        <v>646</v>
      </c>
      <c r="G337" s="721" t="s">
        <v>5116</v>
      </c>
      <c r="H337" s="726" t="s">
        <v>5117</v>
      </c>
      <c r="I337" s="727" t="s">
        <v>3024</v>
      </c>
      <c r="J337" s="516"/>
      <c r="K337" s="725">
        <v>970</v>
      </c>
      <c r="L337" s="721" t="s">
        <v>5118</v>
      </c>
      <c r="M337" s="726" t="s">
        <v>5119</v>
      </c>
      <c r="N337" s="727" t="s">
        <v>5120</v>
      </c>
      <c r="O337" s="516"/>
      <c r="P337" s="725">
        <v>1294</v>
      </c>
      <c r="Q337" s="721" t="s">
        <v>5121</v>
      </c>
      <c r="R337" s="726" t="s">
        <v>5122</v>
      </c>
      <c r="S337" s="727" t="s">
        <v>5123</v>
      </c>
      <c r="T337" s="165"/>
      <c r="U337" s="165"/>
      <c r="V337" s="165"/>
      <c r="W337" s="165"/>
      <c r="X337" s="165"/>
      <c r="Y337" s="165"/>
      <c r="Z337" s="165"/>
      <c r="AA337" s="165"/>
      <c r="AB337" s="165"/>
      <c r="AC337" s="165"/>
      <c r="AD337" s="165"/>
      <c r="AE337" s="165"/>
      <c r="AF337" s="165"/>
      <c r="AG337" s="165"/>
      <c r="AH337" s="165"/>
      <c r="AI337" s="165"/>
    </row>
    <row r="338" spans="1:35">
      <c r="A338" s="725">
        <v>323</v>
      </c>
      <c r="B338" s="721" t="s">
        <v>5124</v>
      </c>
      <c r="C338" s="726" t="s">
        <v>5125</v>
      </c>
      <c r="D338" s="727" t="s">
        <v>5126</v>
      </c>
      <c r="E338" s="516"/>
      <c r="F338" s="725">
        <v>647</v>
      </c>
      <c r="G338" s="721" t="s">
        <v>5127</v>
      </c>
      <c r="H338" s="726" t="s">
        <v>5128</v>
      </c>
      <c r="I338" s="727" t="s">
        <v>5129</v>
      </c>
      <c r="J338" s="516"/>
      <c r="K338" s="725">
        <v>971</v>
      </c>
      <c r="L338" s="721" t="s">
        <v>5130</v>
      </c>
      <c r="M338" s="726" t="s">
        <v>5131</v>
      </c>
      <c r="N338" s="727" t="s">
        <v>5132</v>
      </c>
      <c r="O338" s="516"/>
      <c r="P338" s="725">
        <v>1295</v>
      </c>
      <c r="Q338" s="721" t="s">
        <v>5133</v>
      </c>
      <c r="R338" s="726" t="s">
        <v>5134</v>
      </c>
      <c r="S338" s="727" t="s">
        <v>5135</v>
      </c>
      <c r="T338" s="165"/>
      <c r="U338" s="165"/>
      <c r="V338" s="165"/>
      <c r="W338" s="165"/>
      <c r="X338" s="165"/>
      <c r="Y338" s="165"/>
      <c r="Z338" s="165"/>
      <c r="AA338" s="165"/>
      <c r="AB338" s="165"/>
      <c r="AC338" s="165"/>
      <c r="AD338" s="165"/>
      <c r="AE338" s="165"/>
      <c r="AF338" s="165"/>
      <c r="AG338" s="165"/>
      <c r="AH338" s="165"/>
      <c r="AI338" s="165"/>
    </row>
    <row r="339" spans="1:35">
      <c r="A339" s="725">
        <v>324</v>
      </c>
      <c r="B339" s="721" t="s">
        <v>5136</v>
      </c>
      <c r="C339" s="726" t="s">
        <v>5137</v>
      </c>
      <c r="D339" s="727" t="s">
        <v>5138</v>
      </c>
      <c r="E339" s="516"/>
      <c r="F339" s="725">
        <v>648</v>
      </c>
      <c r="G339" s="721" t="s">
        <v>5139</v>
      </c>
      <c r="H339" s="726" t="s">
        <v>5140</v>
      </c>
      <c r="I339" s="727" t="s">
        <v>5141</v>
      </c>
      <c r="J339" s="516"/>
      <c r="K339" s="725">
        <v>972</v>
      </c>
      <c r="L339" s="721" t="s">
        <v>5142</v>
      </c>
      <c r="M339" s="726" t="s">
        <v>5143</v>
      </c>
      <c r="N339" s="727" t="s">
        <v>5144</v>
      </c>
      <c r="O339" s="516"/>
      <c r="P339" s="725">
        <v>1296</v>
      </c>
      <c r="Q339" s="721" t="s">
        <v>5145</v>
      </c>
      <c r="R339" s="726" t="s">
        <v>5146</v>
      </c>
      <c r="S339" s="727" t="s">
        <v>5147</v>
      </c>
      <c r="T339" s="165"/>
      <c r="U339" s="165"/>
      <c r="V339" s="165"/>
      <c r="W339" s="165"/>
      <c r="X339" s="165"/>
      <c r="Y339" s="165"/>
      <c r="Z339" s="165"/>
      <c r="AA339" s="165"/>
      <c r="AB339" s="165"/>
      <c r="AC339" s="165"/>
      <c r="AD339" s="165"/>
      <c r="AE339" s="165"/>
      <c r="AF339" s="165"/>
      <c r="AG339" s="165"/>
      <c r="AH339" s="165"/>
      <c r="AI339" s="1233" t="s">
        <v>1010</v>
      </c>
    </row>
  </sheetData>
  <mergeCells count="1">
    <mergeCell ref="A1:U1"/>
  </mergeCells>
  <hyperlinks>
    <hyperlink ref="D4" r:id="rId1" xr:uid="{2EEFAAEA-370F-468F-B348-A33E9D118AB4}"/>
    <hyperlink ref="U8" r:id="rId2" xr:uid="{DB189975-35DA-49C8-9227-F9E3C966CDE5}"/>
    <hyperlink ref="AA4" r:id="rId3" xr:uid="{C245AC1D-D2B7-4D60-ACE8-539A5B8A963B}"/>
    <hyperlink ref="AA6" r:id="rId4" xr:uid="{832FF51F-F2AE-4865-A2D9-9CD873F4DFC6}"/>
    <hyperlink ref="AA8" r:id="rId5" xr:uid="{9ACD1826-5AC1-4080-A066-5B91140B7F36}"/>
    <hyperlink ref="V17" r:id="rId6" xr:uid="{088E54C4-0D5D-4394-91B2-84CD330B4E7C}"/>
    <hyperlink ref="V19" r:id="rId7" xr:uid="{F5BDB35C-7483-41AA-9164-92A4CE1E0485}"/>
    <hyperlink ref="D6" r:id="rId8" xr:uid="{C2C06C5D-F7F7-49B0-9E85-C645CEB284C0}"/>
    <hyperlink ref="D8" r:id="rId9" xr:uid="{6D27BFD2-382E-4C6F-82F7-577E1F590700}"/>
    <hyperlink ref="O4" r:id="rId10" xr:uid="{A698ED77-C2D3-4D76-A36D-BA9D35A45092}"/>
    <hyperlink ref="O8" r:id="rId11" xr:uid="{49994F6B-3D3F-4622-88A5-7808A4181611}"/>
    <hyperlink ref="O6" r:id="rId12" xr:uid="{D969BF82-483C-4363-AB88-B31F8B5851AF}"/>
    <hyperlink ref="U4" r:id="rId13" xr:uid="{D8938867-5DF1-4569-8ED4-8D8499102033}"/>
    <hyperlink ref="U6" r:id="rId14" xr:uid="{3B04A0F0-8EEA-44E2-B9EC-BCAC45863B69}"/>
  </hyperlinks>
  <pageMargins left="0.7" right="0.7" top="0.75" bottom="0.75" header="0.3" footer="0.3"/>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8"/>
  <sheetViews>
    <sheetView workbookViewId="0">
      <selection activeCell="H14" sqref="H14"/>
    </sheetView>
  </sheetViews>
  <sheetFormatPr baseColWidth="10" defaultRowHeight="15"/>
  <cols>
    <col min="1" max="1" width="4.85546875" customWidth="1"/>
    <col min="2" max="37" width="11.7109375" customWidth="1"/>
  </cols>
  <sheetData>
    <row r="1" spans="1:24">
      <c r="A1" s="100"/>
      <c r="B1" s="100"/>
      <c r="C1" s="100"/>
      <c r="D1" s="100"/>
      <c r="E1" s="100"/>
      <c r="F1" s="100"/>
      <c r="G1" s="100"/>
      <c r="H1" s="100"/>
      <c r="I1" s="100"/>
      <c r="J1" s="100"/>
      <c r="K1" s="100"/>
      <c r="L1" s="100"/>
      <c r="M1" s="100"/>
      <c r="N1" s="100"/>
      <c r="O1" s="100"/>
      <c r="P1" s="100"/>
    </row>
    <row r="2" spans="1:24" ht="26.25">
      <c r="A2" s="9"/>
      <c r="B2" s="9"/>
      <c r="C2" s="9"/>
      <c r="D2" s="9"/>
      <c r="E2" s="9"/>
      <c r="F2" s="9"/>
      <c r="G2" s="9"/>
      <c r="H2" s="9"/>
      <c r="I2" s="9"/>
      <c r="J2" s="9"/>
      <c r="K2" s="1064" t="s">
        <v>5341</v>
      </c>
      <c r="L2" s="100"/>
      <c r="M2" s="100"/>
      <c r="N2" s="100"/>
      <c r="O2" s="100"/>
      <c r="P2" s="271"/>
    </row>
    <row r="3" spans="1:24" ht="26.25">
      <c r="A3" s="100"/>
      <c r="B3" s="100"/>
      <c r="C3" s="100"/>
      <c r="D3" s="100"/>
      <c r="E3" s="100"/>
      <c r="F3" s="100"/>
      <c r="G3" s="100"/>
      <c r="H3" s="100"/>
      <c r="I3" s="100"/>
      <c r="J3" s="100"/>
      <c r="K3" s="1064" t="s">
        <v>776</v>
      </c>
      <c r="L3" s="100"/>
      <c r="M3" s="100"/>
      <c r="N3" s="100"/>
      <c r="O3" s="100"/>
      <c r="P3" s="271"/>
    </row>
    <row r="4" spans="1:24">
      <c r="A4" s="100"/>
      <c r="B4" s="100"/>
      <c r="C4" s="100"/>
      <c r="D4" s="100"/>
      <c r="E4" s="100"/>
      <c r="F4" s="100"/>
      <c r="G4" s="100"/>
      <c r="H4" s="100"/>
      <c r="I4" s="100"/>
      <c r="J4" s="100"/>
      <c r="K4" s="100"/>
      <c r="L4" s="100"/>
      <c r="M4" s="100"/>
      <c r="N4" s="100"/>
      <c r="O4" s="100"/>
      <c r="P4" s="100"/>
    </row>
    <row r="6" spans="1:24" ht="18">
      <c r="B6" s="1808" t="s">
        <v>514</v>
      </c>
      <c r="C6" s="1808"/>
      <c r="D6" s="1808"/>
      <c r="E6" s="1808"/>
      <c r="F6" s="1808"/>
      <c r="G6" s="1808"/>
      <c r="I6" s="1808" t="s">
        <v>515</v>
      </c>
      <c r="J6" s="1808"/>
      <c r="K6" s="1808"/>
      <c r="L6" s="1808"/>
      <c r="M6" s="1808"/>
      <c r="N6" s="1808"/>
      <c r="O6" s="1808"/>
      <c r="P6" s="1808"/>
      <c r="R6" s="3" t="s">
        <v>5333</v>
      </c>
      <c r="S6" s="3"/>
      <c r="T6" s="3"/>
      <c r="U6" s="3"/>
      <c r="V6" s="3"/>
    </row>
    <row r="7" spans="1:24" ht="18.75">
      <c r="I7" s="1046"/>
      <c r="J7" s="1046"/>
      <c r="K7" s="1046"/>
      <c r="L7" s="1046"/>
      <c r="M7" s="1046"/>
      <c r="N7" s="1046"/>
      <c r="O7" s="734" t="str">
        <f ca="1">"Page "&amp;_xlfn.SHEET()&amp;" sur "&amp;_xlfn.SHEETS()</f>
        <v>Page 11 sur 11</v>
      </c>
      <c r="P7" s="734"/>
      <c r="R7" s="1016" t="s">
        <v>82</v>
      </c>
      <c r="S7" s="831" t="s">
        <v>5334</v>
      </c>
    </row>
    <row r="8" spans="1:24" ht="15.75">
      <c r="B8" s="1809" t="s">
        <v>516</v>
      </c>
      <c r="C8" s="1809"/>
      <c r="E8" s="1793" t="s">
        <v>517</v>
      </c>
      <c r="F8" s="1793"/>
      <c r="G8" s="1793"/>
      <c r="I8" s="39">
        <v>1</v>
      </c>
      <c r="J8" s="40">
        <v>2</v>
      </c>
      <c r="K8" s="41">
        <v>3</v>
      </c>
      <c r="L8" s="42">
        <v>4</v>
      </c>
      <c r="M8" s="43">
        <v>5</v>
      </c>
      <c r="N8" s="44">
        <v>6</v>
      </c>
      <c r="O8" s="45">
        <v>7</v>
      </c>
      <c r="P8" s="46">
        <v>8</v>
      </c>
      <c r="R8" s="3"/>
      <c r="S8" s="3"/>
      <c r="T8" s="3"/>
      <c r="U8" s="3"/>
      <c r="V8" s="3"/>
    </row>
    <row r="9" spans="1:24">
      <c r="I9" s="47">
        <v>9</v>
      </c>
      <c r="J9" s="48">
        <v>10</v>
      </c>
      <c r="K9" s="49">
        <v>11</v>
      </c>
      <c r="L9" s="50">
        <v>12</v>
      </c>
      <c r="M9" s="51">
        <v>13</v>
      </c>
      <c r="N9" s="52">
        <v>14</v>
      </c>
      <c r="O9" s="53">
        <v>15</v>
      </c>
      <c r="P9" s="54">
        <v>16</v>
      </c>
      <c r="R9" s="3" t="s">
        <v>5335</v>
      </c>
      <c r="S9" s="3"/>
      <c r="T9" s="3"/>
      <c r="U9" s="3"/>
      <c r="V9" s="3"/>
      <c r="W9" s="55"/>
      <c r="X9" s="55"/>
    </row>
    <row r="10" spans="1:24" ht="15.75">
      <c r="B10" s="1810" t="s">
        <v>518</v>
      </c>
      <c r="C10" s="1810"/>
      <c r="E10" s="1787" t="s">
        <v>519</v>
      </c>
      <c r="F10" s="1787"/>
      <c r="G10" s="1787"/>
      <c r="I10" s="56">
        <v>17</v>
      </c>
      <c r="J10" s="57">
        <v>18</v>
      </c>
      <c r="K10" s="58">
        <v>19</v>
      </c>
      <c r="L10" s="59">
        <v>20</v>
      </c>
      <c r="M10" s="60">
        <v>21</v>
      </c>
      <c r="N10" s="61">
        <v>22</v>
      </c>
      <c r="O10" s="62">
        <v>23</v>
      </c>
      <c r="P10" s="63">
        <v>24</v>
      </c>
      <c r="R10" s="1016" t="s">
        <v>82</v>
      </c>
      <c r="S10" s="832" t="s">
        <v>5336</v>
      </c>
      <c r="T10" s="3"/>
      <c r="U10" s="3"/>
      <c r="V10" s="3"/>
    </row>
    <row r="11" spans="1:24" ht="15.75">
      <c r="E11" s="1788" t="s">
        <v>520</v>
      </c>
      <c r="F11" s="1788"/>
      <c r="G11" s="1788"/>
      <c r="I11" s="64">
        <v>25</v>
      </c>
      <c r="J11" s="65">
        <v>26</v>
      </c>
      <c r="K11" s="66">
        <v>27</v>
      </c>
      <c r="L11" s="67">
        <v>28</v>
      </c>
      <c r="M11" s="68">
        <v>29</v>
      </c>
      <c r="N11" s="69">
        <v>30</v>
      </c>
      <c r="O11" s="70">
        <v>31</v>
      </c>
      <c r="P11" s="71">
        <v>32</v>
      </c>
      <c r="R11" s="3"/>
      <c r="S11" s="3"/>
      <c r="T11" s="3"/>
      <c r="U11" s="3"/>
      <c r="V11" s="3"/>
    </row>
    <row r="12" spans="1:24" ht="15.75">
      <c r="B12" s="1806" t="s">
        <v>521</v>
      </c>
      <c r="C12" s="1806"/>
      <c r="E12" s="1789" t="s">
        <v>522</v>
      </c>
      <c r="F12" s="1789"/>
      <c r="G12" s="1789"/>
      <c r="I12" s="72">
        <v>33</v>
      </c>
      <c r="J12" s="73">
        <v>34</v>
      </c>
      <c r="K12" s="74">
        <v>35</v>
      </c>
      <c r="L12" s="75">
        <v>36</v>
      </c>
      <c r="M12" s="76">
        <v>37</v>
      </c>
      <c r="N12" s="77">
        <v>38</v>
      </c>
      <c r="O12" s="78">
        <v>39</v>
      </c>
      <c r="P12" s="79">
        <v>40</v>
      </c>
      <c r="R12" s="3" t="s">
        <v>5337</v>
      </c>
      <c r="S12" s="3"/>
      <c r="T12" s="3"/>
      <c r="U12" s="3"/>
      <c r="V12" s="3"/>
    </row>
    <row r="13" spans="1:24" ht="15.75">
      <c r="E13" s="1790" t="s">
        <v>523</v>
      </c>
      <c r="F13" s="1790"/>
      <c r="G13" s="1790"/>
      <c r="I13" s="80">
        <v>41</v>
      </c>
      <c r="J13" s="81">
        <v>42</v>
      </c>
      <c r="K13" s="82">
        <v>43</v>
      </c>
      <c r="L13" s="83">
        <v>44</v>
      </c>
      <c r="M13" s="84">
        <v>45</v>
      </c>
      <c r="N13" s="85">
        <v>46</v>
      </c>
      <c r="O13" s="86">
        <v>47</v>
      </c>
      <c r="P13" s="87">
        <v>48</v>
      </c>
      <c r="R13" s="1016" t="s">
        <v>82</v>
      </c>
      <c r="S13" s="832" t="s">
        <v>5338</v>
      </c>
      <c r="T13" s="3"/>
      <c r="U13" s="3"/>
      <c r="V13" s="3"/>
    </row>
    <row r="14" spans="1:24" ht="15.75">
      <c r="B14" s="1807" t="s">
        <v>524</v>
      </c>
      <c r="C14" s="1807"/>
      <c r="E14" s="1791" t="s">
        <v>525</v>
      </c>
      <c r="F14" s="1791"/>
      <c r="G14" s="1791"/>
      <c r="I14" s="88">
        <v>49</v>
      </c>
      <c r="J14" s="89">
        <v>50</v>
      </c>
      <c r="K14" s="90">
        <v>51</v>
      </c>
      <c r="L14" s="91">
        <v>52</v>
      </c>
      <c r="M14" s="92">
        <v>53</v>
      </c>
      <c r="N14" s="93">
        <v>54</v>
      </c>
      <c r="O14" s="94">
        <v>55</v>
      </c>
      <c r="P14" s="95">
        <v>56</v>
      </c>
      <c r="R14" s="3"/>
      <c r="S14" s="3"/>
      <c r="T14" s="3"/>
      <c r="U14" s="3"/>
      <c r="V14" s="3"/>
    </row>
    <row r="15" spans="1:24" ht="15.75">
      <c r="E15" s="1775" t="s">
        <v>526</v>
      </c>
      <c r="F15" s="1775"/>
      <c r="G15" s="1775"/>
      <c r="I15" s="1800" t="s">
        <v>527</v>
      </c>
      <c r="J15" s="1800"/>
      <c r="K15" s="1800"/>
      <c r="L15" s="1800"/>
      <c r="M15" s="1800"/>
      <c r="N15" s="1800"/>
      <c r="O15" s="1800"/>
      <c r="P15" s="1800"/>
      <c r="Q15" s="96"/>
      <c r="R15" s="3" t="s">
        <v>5339</v>
      </c>
      <c r="S15" s="3"/>
      <c r="T15" s="3"/>
      <c r="U15" s="3"/>
      <c r="V15" s="3"/>
    </row>
    <row r="16" spans="1:24" ht="15.75">
      <c r="B16" s="1802" t="s">
        <v>528</v>
      </c>
      <c r="C16" s="1802"/>
      <c r="E16" s="1792" t="s">
        <v>529</v>
      </c>
      <c r="F16" s="1792"/>
      <c r="G16" s="1792"/>
      <c r="I16" s="1801"/>
      <c r="J16" s="1801"/>
      <c r="K16" s="1801"/>
      <c r="L16" s="1801"/>
      <c r="M16" s="1801"/>
      <c r="N16" s="1801"/>
      <c r="O16" s="1801"/>
      <c r="P16" s="1801"/>
      <c r="R16" s="1016" t="s">
        <v>82</v>
      </c>
      <c r="S16" s="832" t="s">
        <v>5340</v>
      </c>
      <c r="T16" s="3"/>
      <c r="U16" s="3"/>
      <c r="V16" s="3"/>
    </row>
    <row r="17" spans="2:22" ht="15.75">
      <c r="E17" s="1793" t="s">
        <v>517</v>
      </c>
      <c r="F17" s="1793"/>
      <c r="G17" s="1793"/>
      <c r="I17" s="1803" t="s">
        <v>515</v>
      </c>
      <c r="J17" s="1804"/>
      <c r="K17" s="1804"/>
      <c r="L17" s="1804"/>
      <c r="M17" s="1804"/>
      <c r="N17" s="1804"/>
      <c r="O17" s="1804"/>
      <c r="P17" s="1805"/>
      <c r="R17" s="3"/>
      <c r="S17" s="3"/>
      <c r="T17" s="3"/>
      <c r="U17" s="3"/>
      <c r="V17" s="3"/>
    </row>
    <row r="18" spans="2:22" ht="15.75">
      <c r="B18" s="1797" t="s">
        <v>530</v>
      </c>
      <c r="C18" s="1797"/>
      <c r="E18" s="1794" t="s">
        <v>531</v>
      </c>
      <c r="F18" s="1794"/>
      <c r="G18" s="1794"/>
      <c r="I18" s="833" t="s">
        <v>532</v>
      </c>
      <c r="J18" s="833" t="s">
        <v>533</v>
      </c>
      <c r="K18" s="834" t="s">
        <v>534</v>
      </c>
      <c r="L18" s="835" t="s">
        <v>534</v>
      </c>
      <c r="M18" s="836" t="s">
        <v>535</v>
      </c>
      <c r="N18" s="837" t="s">
        <v>535</v>
      </c>
      <c r="O18" s="838" t="s">
        <v>536</v>
      </c>
      <c r="P18" s="839" t="s">
        <v>536</v>
      </c>
    </row>
    <row r="19" spans="2:22" ht="15.75">
      <c r="E19" s="1795" t="s">
        <v>518</v>
      </c>
      <c r="F19" s="1795"/>
      <c r="G19" s="1795"/>
      <c r="I19" s="840" t="s">
        <v>537</v>
      </c>
      <c r="J19" s="833" t="s">
        <v>537</v>
      </c>
      <c r="K19" s="841" t="s">
        <v>538</v>
      </c>
      <c r="L19" s="842" t="s">
        <v>538</v>
      </c>
      <c r="M19" s="843" t="s">
        <v>539</v>
      </c>
      <c r="N19" s="844" t="s">
        <v>539</v>
      </c>
      <c r="O19" s="845" t="s">
        <v>540</v>
      </c>
      <c r="P19" s="846" t="s">
        <v>540</v>
      </c>
    </row>
    <row r="20" spans="2:22" ht="15.75">
      <c r="B20" s="1798" t="s">
        <v>541</v>
      </c>
      <c r="C20" s="1798"/>
      <c r="E20" s="1796" t="s">
        <v>528</v>
      </c>
      <c r="F20" s="1796"/>
      <c r="G20" s="1796"/>
      <c r="I20" s="833" t="s">
        <v>542</v>
      </c>
      <c r="J20" s="847" t="s">
        <v>542</v>
      </c>
      <c r="K20" s="848" t="s">
        <v>543</v>
      </c>
      <c r="L20" s="849" t="s">
        <v>543</v>
      </c>
      <c r="M20" s="850" t="s">
        <v>544</v>
      </c>
      <c r="N20" s="851" t="s">
        <v>544</v>
      </c>
      <c r="O20" s="852" t="s">
        <v>545</v>
      </c>
      <c r="P20" s="853" t="s">
        <v>545</v>
      </c>
    </row>
    <row r="21" spans="2:22" ht="15.75">
      <c r="E21" s="1786" t="s">
        <v>546</v>
      </c>
      <c r="F21" s="1786"/>
      <c r="G21" s="1786"/>
      <c r="I21" s="854" t="s">
        <v>547</v>
      </c>
      <c r="J21" s="855" t="s">
        <v>547</v>
      </c>
      <c r="K21" s="856" t="s">
        <v>548</v>
      </c>
      <c r="L21" s="857" t="s">
        <v>548</v>
      </c>
      <c r="M21" s="858" t="s">
        <v>549</v>
      </c>
      <c r="N21" s="859" t="s">
        <v>549</v>
      </c>
      <c r="O21" s="860" t="s">
        <v>550</v>
      </c>
      <c r="P21" s="861" t="s">
        <v>550</v>
      </c>
    </row>
    <row r="22" spans="2:22" ht="15.75">
      <c r="B22" s="1799" t="s">
        <v>551</v>
      </c>
      <c r="C22" s="1799"/>
      <c r="E22" s="1775" t="s">
        <v>552</v>
      </c>
      <c r="F22" s="1775"/>
      <c r="G22" s="1775"/>
      <c r="I22" s="862" t="s">
        <v>553</v>
      </c>
      <c r="J22" s="863" t="s">
        <v>553</v>
      </c>
      <c r="K22" s="864" t="s">
        <v>554</v>
      </c>
      <c r="L22" s="865" t="s">
        <v>554</v>
      </c>
      <c r="M22" s="866" t="s">
        <v>555</v>
      </c>
      <c r="N22" s="867" t="s">
        <v>555</v>
      </c>
      <c r="O22" s="868" t="s">
        <v>556</v>
      </c>
      <c r="P22" s="869" t="s">
        <v>556</v>
      </c>
    </row>
    <row r="23" spans="2:22" ht="15.75">
      <c r="E23" s="1776" t="s">
        <v>557</v>
      </c>
      <c r="F23" s="1776"/>
      <c r="G23" s="1776"/>
      <c r="I23" s="850" t="s">
        <v>558</v>
      </c>
      <c r="J23" s="851" t="s">
        <v>558</v>
      </c>
      <c r="K23" s="866" t="s">
        <v>559</v>
      </c>
      <c r="L23" s="867" t="s">
        <v>559</v>
      </c>
      <c r="M23" s="870" t="s">
        <v>560</v>
      </c>
      <c r="N23" s="871" t="s">
        <v>560</v>
      </c>
      <c r="O23" s="872" t="s">
        <v>561</v>
      </c>
      <c r="P23" s="873" t="s">
        <v>561</v>
      </c>
    </row>
    <row r="24" spans="2:22" ht="15.75">
      <c r="E24" s="1777" t="s">
        <v>562</v>
      </c>
      <c r="F24" s="1777"/>
      <c r="G24" s="1777"/>
      <c r="I24" s="874" t="s">
        <v>563</v>
      </c>
      <c r="J24" s="875" t="s">
        <v>563</v>
      </c>
      <c r="K24" s="876" t="s">
        <v>564</v>
      </c>
      <c r="L24" s="877" t="s">
        <v>564</v>
      </c>
      <c r="M24" s="878" t="s">
        <v>565</v>
      </c>
      <c r="N24" s="879" t="s">
        <v>565</v>
      </c>
      <c r="O24" s="880" t="s">
        <v>566</v>
      </c>
      <c r="P24" s="881" t="s">
        <v>566</v>
      </c>
    </row>
    <row r="25" spans="2:22" ht="15.75">
      <c r="E25" s="1778" t="s">
        <v>567</v>
      </c>
      <c r="F25" s="1778"/>
      <c r="G25" s="1778"/>
      <c r="I25" s="882" t="s">
        <v>568</v>
      </c>
      <c r="J25" s="883" t="s">
        <v>568</v>
      </c>
      <c r="K25" s="884" t="s">
        <v>569</v>
      </c>
      <c r="L25" s="885" t="s">
        <v>569</v>
      </c>
      <c r="M25" s="886" t="s">
        <v>570</v>
      </c>
      <c r="N25" s="887" t="s">
        <v>570</v>
      </c>
      <c r="O25" s="888" t="s">
        <v>571</v>
      </c>
      <c r="P25" s="889" t="s">
        <v>571</v>
      </c>
    </row>
    <row r="26" spans="2:22" ht="15.75">
      <c r="E26" s="1779" t="s">
        <v>572</v>
      </c>
      <c r="F26" s="1779"/>
      <c r="G26" s="1779"/>
      <c r="I26" s="890" t="s">
        <v>573</v>
      </c>
      <c r="J26" s="891" t="s">
        <v>573</v>
      </c>
      <c r="K26" s="892" t="s">
        <v>574</v>
      </c>
      <c r="L26" s="893" t="s">
        <v>574</v>
      </c>
      <c r="M26" s="894" t="s">
        <v>575</v>
      </c>
      <c r="N26" s="895" t="s">
        <v>575</v>
      </c>
      <c r="O26" s="896" t="s">
        <v>576</v>
      </c>
      <c r="P26" s="897" t="s">
        <v>576</v>
      </c>
    </row>
    <row r="27" spans="2:22">
      <c r="I27" s="836" t="s">
        <v>577</v>
      </c>
      <c r="J27" s="837" t="s">
        <v>577</v>
      </c>
      <c r="K27" s="898" t="s">
        <v>578</v>
      </c>
      <c r="L27" s="899" t="s">
        <v>578</v>
      </c>
      <c r="M27" s="900" t="s">
        <v>579</v>
      </c>
      <c r="N27" s="901" t="s">
        <v>579</v>
      </c>
      <c r="O27" s="856" t="s">
        <v>580</v>
      </c>
      <c r="P27" s="857" t="s">
        <v>580</v>
      </c>
    </row>
    <row r="28" spans="2:22" ht="18.75">
      <c r="C28" s="97"/>
      <c r="F28" s="97"/>
      <c r="G28" s="97" t="s">
        <v>581</v>
      </c>
      <c r="I28" s="902" t="s">
        <v>582</v>
      </c>
      <c r="J28" s="903" t="s">
        <v>582</v>
      </c>
      <c r="K28" s="904" t="s">
        <v>583</v>
      </c>
      <c r="L28" s="905" t="s">
        <v>583</v>
      </c>
      <c r="M28" s="906" t="s">
        <v>584</v>
      </c>
      <c r="N28" s="907" t="s">
        <v>584</v>
      </c>
      <c r="O28" s="908" t="s">
        <v>585</v>
      </c>
      <c r="P28" s="909" t="s">
        <v>585</v>
      </c>
    </row>
    <row r="29" spans="2:22" ht="15.75">
      <c r="E29" s="1787" t="s">
        <v>586</v>
      </c>
      <c r="F29" s="1787"/>
      <c r="G29" s="1787"/>
      <c r="I29" s="904" t="s">
        <v>587</v>
      </c>
      <c r="J29" s="905" t="s">
        <v>587</v>
      </c>
      <c r="K29" s="882" t="s">
        <v>588</v>
      </c>
      <c r="L29" s="883" t="s">
        <v>588</v>
      </c>
      <c r="M29" s="910" t="s">
        <v>589</v>
      </c>
      <c r="N29" s="911" t="s">
        <v>589</v>
      </c>
      <c r="O29" s="912" t="s">
        <v>590</v>
      </c>
      <c r="P29" s="913" t="s">
        <v>590</v>
      </c>
    </row>
    <row r="30" spans="2:22" ht="15.75">
      <c r="E30" s="1788" t="s">
        <v>591</v>
      </c>
      <c r="F30" s="1788"/>
      <c r="G30" s="1788"/>
      <c r="I30" s="914" t="s">
        <v>592</v>
      </c>
      <c r="J30" s="915" t="s">
        <v>592</v>
      </c>
      <c r="K30" s="874" t="s">
        <v>593</v>
      </c>
      <c r="L30" s="875" t="s">
        <v>593</v>
      </c>
      <c r="M30" s="916" t="s">
        <v>594</v>
      </c>
      <c r="N30" s="917" t="s">
        <v>594</v>
      </c>
      <c r="O30" s="833"/>
      <c r="P30" s="833"/>
    </row>
    <row r="31" spans="2:22" ht="15.75">
      <c r="E31" s="1789" t="s">
        <v>595</v>
      </c>
      <c r="F31" s="1789"/>
      <c r="G31" s="1789"/>
      <c r="I31" s="918" t="s">
        <v>596</v>
      </c>
      <c r="J31" s="919" t="s">
        <v>596</v>
      </c>
      <c r="K31" s="890" t="s">
        <v>597</v>
      </c>
      <c r="L31" s="891" t="s">
        <v>597</v>
      </c>
      <c r="M31" s="920" t="s">
        <v>598</v>
      </c>
      <c r="N31" s="921" t="s">
        <v>598</v>
      </c>
      <c r="O31" s="833"/>
      <c r="P31" s="833"/>
    </row>
    <row r="32" spans="2:22" ht="15.75">
      <c r="E32" s="1790" t="s">
        <v>599</v>
      </c>
      <c r="F32" s="1790"/>
      <c r="G32" s="1790"/>
      <c r="I32" s="843" t="s">
        <v>600</v>
      </c>
      <c r="J32" s="844" t="s">
        <v>600</v>
      </c>
      <c r="K32" s="918" t="s">
        <v>601</v>
      </c>
      <c r="L32" s="919" t="s">
        <v>601</v>
      </c>
      <c r="M32" s="922" t="s">
        <v>602</v>
      </c>
      <c r="N32" s="923" t="s">
        <v>602</v>
      </c>
      <c r="O32" s="833"/>
      <c r="P32" s="1093"/>
    </row>
    <row r="33" spans="1:16" ht="15.75">
      <c r="E33" s="1791" t="s">
        <v>603</v>
      </c>
      <c r="F33" s="1791"/>
      <c r="G33" s="1791"/>
      <c r="I33" s="98"/>
      <c r="J33" s="98"/>
      <c r="K33" s="98"/>
      <c r="L33" s="98"/>
      <c r="M33" s="98"/>
      <c r="N33" s="98"/>
      <c r="O33" s="98"/>
      <c r="P33" s="98"/>
    </row>
    <row r="34" spans="1:16" ht="15.75">
      <c r="E34" s="1775" t="s">
        <v>604</v>
      </c>
      <c r="F34" s="1775"/>
      <c r="G34" s="1775"/>
      <c r="I34" s="833" t="s">
        <v>605</v>
      </c>
      <c r="J34" s="833" t="s">
        <v>606</v>
      </c>
      <c r="K34" s="833" t="s">
        <v>607</v>
      </c>
      <c r="L34" s="924" t="s">
        <v>608</v>
      </c>
      <c r="M34" s="925" t="s">
        <v>609</v>
      </c>
      <c r="N34" s="926" t="s">
        <v>610</v>
      </c>
      <c r="O34" s="927" t="s">
        <v>611</v>
      </c>
      <c r="P34" s="928" t="s">
        <v>612</v>
      </c>
    </row>
    <row r="35" spans="1:16" ht="15.75">
      <c r="E35" s="1792" t="s">
        <v>613</v>
      </c>
      <c r="F35" s="1792"/>
      <c r="G35" s="1792"/>
      <c r="I35" s="929" t="s">
        <v>614</v>
      </c>
      <c r="J35" s="833" t="s">
        <v>537</v>
      </c>
      <c r="K35" s="833" t="s">
        <v>615</v>
      </c>
      <c r="L35" s="929" t="s">
        <v>615</v>
      </c>
      <c r="M35" s="930">
        <v>0</v>
      </c>
      <c r="N35" s="930">
        <v>0</v>
      </c>
      <c r="O35" s="930">
        <v>0</v>
      </c>
      <c r="P35" s="928" t="s">
        <v>616</v>
      </c>
    </row>
    <row r="36" spans="1:16" ht="15.75">
      <c r="E36" s="1793" t="s">
        <v>617</v>
      </c>
      <c r="F36" s="1793"/>
      <c r="G36" s="1793"/>
      <c r="I36" s="833" t="s">
        <v>618</v>
      </c>
      <c r="J36" s="847" t="s">
        <v>542</v>
      </c>
      <c r="K36" s="833" t="s">
        <v>619</v>
      </c>
      <c r="L36" s="833" t="s">
        <v>619</v>
      </c>
      <c r="M36" s="930">
        <v>255</v>
      </c>
      <c r="N36" s="930">
        <v>255</v>
      </c>
      <c r="O36" s="930">
        <v>255</v>
      </c>
      <c r="P36" s="928" t="s">
        <v>620</v>
      </c>
    </row>
    <row r="37" spans="1:16" ht="15.75">
      <c r="E37" s="1794" t="s">
        <v>621</v>
      </c>
      <c r="F37" s="1794"/>
      <c r="G37" s="1794"/>
      <c r="I37" s="854" t="s">
        <v>622</v>
      </c>
      <c r="J37" s="855" t="s">
        <v>547</v>
      </c>
      <c r="K37" s="833" t="s">
        <v>623</v>
      </c>
      <c r="L37" s="854" t="s">
        <v>623</v>
      </c>
      <c r="M37" s="930">
        <v>255</v>
      </c>
      <c r="N37" s="930">
        <v>0</v>
      </c>
      <c r="O37" s="930">
        <v>0</v>
      </c>
      <c r="P37" s="928" t="s">
        <v>624</v>
      </c>
    </row>
    <row r="38" spans="1:16" ht="15.75">
      <c r="E38" s="1795" t="s">
        <v>625</v>
      </c>
      <c r="F38" s="1795"/>
      <c r="G38" s="1795"/>
      <c r="I38" s="862" t="s">
        <v>610</v>
      </c>
      <c r="J38" s="863" t="s">
        <v>553</v>
      </c>
      <c r="K38" s="833" t="s">
        <v>626</v>
      </c>
      <c r="L38" s="862" t="s">
        <v>626</v>
      </c>
      <c r="M38" s="930">
        <v>0</v>
      </c>
      <c r="N38" s="930">
        <v>255</v>
      </c>
      <c r="O38" s="930">
        <v>0</v>
      </c>
      <c r="P38" s="928" t="s">
        <v>627</v>
      </c>
    </row>
    <row r="39" spans="1:16" ht="15.75">
      <c r="E39" s="1796" t="s">
        <v>628</v>
      </c>
      <c r="F39" s="1796"/>
      <c r="G39" s="1796"/>
      <c r="I39" s="850" t="s">
        <v>611</v>
      </c>
      <c r="J39" s="851" t="s">
        <v>558</v>
      </c>
      <c r="K39" s="833" t="s">
        <v>629</v>
      </c>
      <c r="L39" s="850" t="s">
        <v>629</v>
      </c>
      <c r="M39" s="930">
        <v>0</v>
      </c>
      <c r="N39" s="930">
        <v>0</v>
      </c>
      <c r="O39" s="930">
        <v>255</v>
      </c>
      <c r="P39" s="928" t="s">
        <v>630</v>
      </c>
    </row>
    <row r="40" spans="1:16" ht="15.75">
      <c r="E40" s="1786" t="s">
        <v>631</v>
      </c>
      <c r="F40" s="1786"/>
      <c r="G40" s="1786"/>
      <c r="I40" s="874" t="s">
        <v>632</v>
      </c>
      <c r="J40" s="875" t="s">
        <v>563</v>
      </c>
      <c r="K40" s="833" t="s">
        <v>633</v>
      </c>
      <c r="L40" s="874" t="s">
        <v>633</v>
      </c>
      <c r="M40" s="930">
        <v>255</v>
      </c>
      <c r="N40" s="930">
        <v>255</v>
      </c>
      <c r="O40" s="930">
        <v>0</v>
      </c>
      <c r="P40" s="928" t="s">
        <v>634</v>
      </c>
    </row>
    <row r="41" spans="1:16" ht="15.75">
      <c r="E41" s="1775" t="s">
        <v>604</v>
      </c>
      <c r="F41" s="1775"/>
      <c r="G41" s="1775"/>
      <c r="I41" s="882" t="s">
        <v>635</v>
      </c>
      <c r="J41" s="883" t="s">
        <v>568</v>
      </c>
      <c r="K41" s="833" t="s">
        <v>636</v>
      </c>
      <c r="L41" s="882" t="s">
        <v>636</v>
      </c>
      <c r="M41" s="930">
        <v>255</v>
      </c>
      <c r="N41" s="930">
        <v>0</v>
      </c>
      <c r="O41" s="930">
        <v>255</v>
      </c>
      <c r="P41" s="928" t="s">
        <v>637</v>
      </c>
    </row>
    <row r="42" spans="1:16" ht="15.75">
      <c r="E42" s="1776" t="s">
        <v>638</v>
      </c>
      <c r="F42" s="1776"/>
      <c r="G42" s="1776"/>
      <c r="I42" s="890" t="s">
        <v>639</v>
      </c>
      <c r="J42" s="891" t="s">
        <v>573</v>
      </c>
      <c r="K42" s="833" t="s">
        <v>640</v>
      </c>
      <c r="L42" s="890" t="s">
        <v>640</v>
      </c>
      <c r="M42" s="930">
        <v>0</v>
      </c>
      <c r="N42" s="930">
        <v>255</v>
      </c>
      <c r="O42" s="930">
        <v>255</v>
      </c>
      <c r="P42" s="928" t="s">
        <v>641</v>
      </c>
    </row>
    <row r="43" spans="1:16" ht="15.75">
      <c r="E43" s="1777" t="s">
        <v>642</v>
      </c>
      <c r="F43" s="1777"/>
      <c r="G43" s="1777"/>
      <c r="I43" s="836" t="s">
        <v>577</v>
      </c>
      <c r="J43" s="837" t="s">
        <v>577</v>
      </c>
      <c r="K43" s="833" t="s">
        <v>643</v>
      </c>
      <c r="L43" s="836" t="s">
        <v>643</v>
      </c>
      <c r="M43" s="930">
        <v>128</v>
      </c>
      <c r="N43" s="930">
        <v>0</v>
      </c>
      <c r="O43" s="930">
        <v>0</v>
      </c>
      <c r="P43" s="833" t="s">
        <v>577</v>
      </c>
    </row>
    <row r="44" spans="1:16" ht="15.75">
      <c r="E44" s="1778" t="s">
        <v>644</v>
      </c>
      <c r="F44" s="1778"/>
      <c r="G44" s="1778"/>
      <c r="I44" s="902" t="s">
        <v>582</v>
      </c>
      <c r="J44" s="903" t="s">
        <v>582</v>
      </c>
      <c r="K44" s="833" t="s">
        <v>645</v>
      </c>
      <c r="L44" s="902" t="s">
        <v>645</v>
      </c>
      <c r="M44" s="930">
        <v>0</v>
      </c>
      <c r="N44" s="930">
        <v>128</v>
      </c>
      <c r="O44" s="930">
        <v>0</v>
      </c>
      <c r="P44" s="833" t="s">
        <v>582</v>
      </c>
    </row>
    <row r="45" spans="1:16" ht="15.75">
      <c r="E45" s="1779" t="s">
        <v>646</v>
      </c>
      <c r="F45" s="1779"/>
      <c r="G45" s="1779"/>
      <c r="I45" s="904" t="s">
        <v>587</v>
      </c>
      <c r="J45" s="905" t="s">
        <v>587</v>
      </c>
      <c r="K45" s="833" t="s">
        <v>647</v>
      </c>
      <c r="L45" s="904" t="s">
        <v>647</v>
      </c>
      <c r="M45" s="930">
        <v>0</v>
      </c>
      <c r="N45" s="930">
        <v>0</v>
      </c>
      <c r="O45" s="930">
        <v>128</v>
      </c>
      <c r="P45" s="833" t="s">
        <v>587</v>
      </c>
    </row>
    <row r="46" spans="1:16">
      <c r="A46" s="3"/>
      <c r="B46" s="3"/>
      <c r="C46" s="3"/>
      <c r="D46" s="3"/>
      <c r="E46" s="3"/>
      <c r="F46" s="3"/>
      <c r="G46" s="3"/>
      <c r="I46" s="914" t="s">
        <v>592</v>
      </c>
      <c r="J46" s="915" t="s">
        <v>592</v>
      </c>
      <c r="K46" s="833" t="s">
        <v>648</v>
      </c>
      <c r="L46" s="914" t="s">
        <v>648</v>
      </c>
      <c r="M46" s="930">
        <v>128</v>
      </c>
      <c r="N46" s="930">
        <v>128</v>
      </c>
      <c r="O46" s="930">
        <v>0</v>
      </c>
      <c r="P46" s="833" t="s">
        <v>592</v>
      </c>
    </row>
    <row r="47" spans="1:16">
      <c r="A47" s="3"/>
      <c r="I47" s="931" t="s">
        <v>596</v>
      </c>
      <c r="J47" s="932" t="s">
        <v>596</v>
      </c>
      <c r="K47" s="933" t="s">
        <v>649</v>
      </c>
      <c r="L47" s="931" t="s">
        <v>649</v>
      </c>
      <c r="M47" s="934">
        <v>128</v>
      </c>
      <c r="N47" s="934">
        <v>0</v>
      </c>
      <c r="O47" s="934">
        <v>128</v>
      </c>
      <c r="P47" s="933" t="s">
        <v>596</v>
      </c>
    </row>
    <row r="48" spans="1:16">
      <c r="I48" s="935" t="s">
        <v>600</v>
      </c>
      <c r="J48" s="936" t="s">
        <v>600</v>
      </c>
      <c r="K48" s="933" t="s">
        <v>650</v>
      </c>
      <c r="L48" s="935" t="s">
        <v>650</v>
      </c>
      <c r="M48" s="934">
        <v>0</v>
      </c>
      <c r="N48" s="934">
        <v>128</v>
      </c>
      <c r="O48" s="934">
        <v>128</v>
      </c>
      <c r="P48" s="933" t="s">
        <v>600</v>
      </c>
    </row>
    <row r="49" spans="1:16">
      <c r="A49" s="3"/>
      <c r="I49" s="937" t="s">
        <v>534</v>
      </c>
      <c r="J49" s="938" t="s">
        <v>534</v>
      </c>
      <c r="K49" s="933" t="s">
        <v>651</v>
      </c>
      <c r="L49" s="937" t="s">
        <v>651</v>
      </c>
      <c r="M49" s="934">
        <v>192</v>
      </c>
      <c r="N49" s="934">
        <v>192</v>
      </c>
      <c r="O49" s="934">
        <v>192</v>
      </c>
      <c r="P49" s="933" t="s">
        <v>534</v>
      </c>
    </row>
    <row r="50" spans="1:16">
      <c r="A50" s="3"/>
      <c r="I50" s="939" t="s">
        <v>538</v>
      </c>
      <c r="J50" s="940" t="s">
        <v>538</v>
      </c>
      <c r="K50" s="933" t="s">
        <v>652</v>
      </c>
      <c r="L50" s="939" t="s">
        <v>652</v>
      </c>
      <c r="M50" s="934">
        <v>128</v>
      </c>
      <c r="N50" s="934">
        <v>128</v>
      </c>
      <c r="O50" s="934">
        <v>128</v>
      </c>
      <c r="P50" s="933" t="s">
        <v>538</v>
      </c>
    </row>
    <row r="51" spans="1:16">
      <c r="A51" s="3"/>
      <c r="I51" s="941" t="s">
        <v>543</v>
      </c>
      <c r="J51" s="942" t="s">
        <v>543</v>
      </c>
      <c r="K51" s="933" t="s">
        <v>653</v>
      </c>
      <c r="L51" s="941" t="s">
        <v>653</v>
      </c>
      <c r="M51" s="934">
        <v>153</v>
      </c>
      <c r="N51" s="934">
        <v>153</v>
      </c>
      <c r="O51" s="934">
        <v>255</v>
      </c>
      <c r="P51" s="933" t="s">
        <v>543</v>
      </c>
    </row>
    <row r="52" spans="1:16">
      <c r="A52" s="3"/>
      <c r="I52" s="943" t="s">
        <v>548</v>
      </c>
      <c r="J52" s="944" t="s">
        <v>548</v>
      </c>
      <c r="K52" s="933" t="s">
        <v>654</v>
      </c>
      <c r="L52" s="943" t="s">
        <v>654</v>
      </c>
      <c r="M52" s="934">
        <v>153</v>
      </c>
      <c r="N52" s="934">
        <v>51</v>
      </c>
      <c r="O52" s="934">
        <v>102</v>
      </c>
      <c r="P52" s="933" t="s">
        <v>548</v>
      </c>
    </row>
    <row r="53" spans="1:16">
      <c r="A53" s="3"/>
      <c r="I53" s="55"/>
      <c r="J53" s="55"/>
      <c r="K53" s="55"/>
      <c r="L53" s="55"/>
      <c r="M53" s="55"/>
      <c r="N53" s="55"/>
      <c r="O53" s="55"/>
      <c r="P53" s="55"/>
    </row>
    <row r="54" spans="1:16">
      <c r="A54" s="3"/>
      <c r="I54" s="945" t="s">
        <v>559</v>
      </c>
      <c r="J54" s="946" t="s">
        <v>559</v>
      </c>
      <c r="K54" s="933" t="s">
        <v>655</v>
      </c>
      <c r="L54" s="945" t="s">
        <v>655</v>
      </c>
      <c r="M54" s="934">
        <v>204</v>
      </c>
      <c r="N54" s="934">
        <v>255</v>
      </c>
      <c r="O54" s="934">
        <v>255</v>
      </c>
      <c r="P54" s="933" t="s">
        <v>559</v>
      </c>
    </row>
    <row r="55" spans="1:16">
      <c r="A55" s="3"/>
      <c r="I55" s="947" t="s">
        <v>564</v>
      </c>
      <c r="J55" s="948" t="s">
        <v>564</v>
      </c>
      <c r="K55" s="933" t="s">
        <v>656</v>
      </c>
      <c r="L55" s="947" t="s">
        <v>656</v>
      </c>
      <c r="M55" s="934">
        <v>102</v>
      </c>
      <c r="N55" s="934">
        <v>0</v>
      </c>
      <c r="O55" s="934">
        <v>102</v>
      </c>
      <c r="P55" s="933" t="s">
        <v>564</v>
      </c>
    </row>
    <row r="56" spans="1:16">
      <c r="A56" s="3"/>
      <c r="I56" s="949" t="s">
        <v>569</v>
      </c>
      <c r="J56" s="950" t="s">
        <v>569</v>
      </c>
      <c r="K56" s="933" t="s">
        <v>657</v>
      </c>
      <c r="L56" s="949" t="s">
        <v>657</v>
      </c>
      <c r="M56" s="934">
        <v>255</v>
      </c>
      <c r="N56" s="934">
        <v>128</v>
      </c>
      <c r="O56" s="934">
        <v>128</v>
      </c>
      <c r="P56" s="933" t="s">
        <v>569</v>
      </c>
    </row>
    <row r="57" spans="1:16">
      <c r="A57" s="3"/>
      <c r="I57" s="951" t="s">
        <v>574</v>
      </c>
      <c r="J57" s="952" t="s">
        <v>574</v>
      </c>
      <c r="K57" s="933" t="s">
        <v>658</v>
      </c>
      <c r="L57" s="951" t="s">
        <v>658</v>
      </c>
      <c r="M57" s="934">
        <v>0</v>
      </c>
      <c r="N57" s="934">
        <v>102</v>
      </c>
      <c r="O57" s="934">
        <v>204</v>
      </c>
      <c r="P57" s="933" t="s">
        <v>574</v>
      </c>
    </row>
    <row r="58" spans="1:16">
      <c r="A58" s="3"/>
      <c r="I58" s="953" t="s">
        <v>578</v>
      </c>
      <c r="J58" s="954" t="s">
        <v>578</v>
      </c>
      <c r="K58" s="933" t="s">
        <v>659</v>
      </c>
      <c r="L58" s="953" t="s">
        <v>659</v>
      </c>
      <c r="M58" s="934">
        <v>204</v>
      </c>
      <c r="N58" s="934">
        <v>204</v>
      </c>
      <c r="O58" s="934">
        <v>255</v>
      </c>
      <c r="P58" s="933" t="s">
        <v>578</v>
      </c>
    </row>
    <row r="59" spans="1:16">
      <c r="I59" s="955" t="s">
        <v>583</v>
      </c>
      <c r="J59" s="956" t="s">
        <v>583</v>
      </c>
      <c r="K59" s="933" t="s">
        <v>647</v>
      </c>
      <c r="L59" s="955" t="s">
        <v>647</v>
      </c>
      <c r="M59" s="934">
        <v>0</v>
      </c>
      <c r="N59" s="934">
        <v>0</v>
      </c>
      <c r="O59" s="934">
        <v>128</v>
      </c>
      <c r="P59" s="933" t="s">
        <v>583</v>
      </c>
    </row>
    <row r="60" spans="1:16">
      <c r="I60" s="957" t="s">
        <v>588</v>
      </c>
      <c r="J60" s="958" t="s">
        <v>588</v>
      </c>
      <c r="K60" s="933" t="s">
        <v>636</v>
      </c>
      <c r="L60" s="957" t="s">
        <v>636</v>
      </c>
      <c r="M60" s="934">
        <v>255</v>
      </c>
      <c r="N60" s="934">
        <v>0</v>
      </c>
      <c r="O60" s="934">
        <v>255</v>
      </c>
      <c r="P60" s="933" t="s">
        <v>588</v>
      </c>
    </row>
    <row r="61" spans="1:16">
      <c r="I61" s="959" t="s">
        <v>593</v>
      </c>
      <c r="J61" s="960" t="s">
        <v>593</v>
      </c>
      <c r="K61" s="933" t="s">
        <v>633</v>
      </c>
      <c r="L61" s="959" t="s">
        <v>633</v>
      </c>
      <c r="M61" s="934">
        <v>255</v>
      </c>
      <c r="N61" s="934">
        <v>255</v>
      </c>
      <c r="O61" s="934">
        <v>0</v>
      </c>
      <c r="P61" s="933" t="s">
        <v>593</v>
      </c>
    </row>
    <row r="62" spans="1:16">
      <c r="I62" s="961" t="s">
        <v>597</v>
      </c>
      <c r="J62" s="962" t="s">
        <v>597</v>
      </c>
      <c r="K62" s="933" t="s">
        <v>640</v>
      </c>
      <c r="L62" s="961" t="s">
        <v>640</v>
      </c>
      <c r="M62" s="934">
        <v>0</v>
      </c>
      <c r="N62" s="934">
        <v>255</v>
      </c>
      <c r="O62" s="934">
        <v>255</v>
      </c>
      <c r="P62" s="933" t="s">
        <v>597</v>
      </c>
    </row>
    <row r="63" spans="1:16">
      <c r="I63" s="931" t="s">
        <v>601</v>
      </c>
      <c r="J63" s="932" t="s">
        <v>601</v>
      </c>
      <c r="K63" s="933" t="s">
        <v>649</v>
      </c>
      <c r="L63" s="931" t="s">
        <v>649</v>
      </c>
      <c r="M63" s="934">
        <v>128</v>
      </c>
      <c r="N63" s="934">
        <v>0</v>
      </c>
      <c r="O63" s="934">
        <v>128</v>
      </c>
      <c r="P63" s="933" t="s">
        <v>601</v>
      </c>
    </row>
    <row r="64" spans="1:16">
      <c r="I64" s="963" t="s">
        <v>535</v>
      </c>
      <c r="J64" s="964" t="s">
        <v>535</v>
      </c>
      <c r="K64" s="933" t="s">
        <v>643</v>
      </c>
      <c r="L64" s="963" t="s">
        <v>643</v>
      </c>
      <c r="M64" s="934">
        <v>128</v>
      </c>
      <c r="N64" s="934">
        <v>0</v>
      </c>
      <c r="O64" s="934">
        <v>0</v>
      </c>
      <c r="P64" s="933" t="s">
        <v>535</v>
      </c>
    </row>
    <row r="65" spans="9:16">
      <c r="I65" s="935" t="s">
        <v>539</v>
      </c>
      <c r="J65" s="936" t="s">
        <v>539</v>
      </c>
      <c r="K65" s="933" t="s">
        <v>650</v>
      </c>
      <c r="L65" s="935" t="s">
        <v>650</v>
      </c>
      <c r="M65" s="934">
        <v>0</v>
      </c>
      <c r="N65" s="934">
        <v>128</v>
      </c>
      <c r="O65" s="934">
        <v>128</v>
      </c>
      <c r="P65" s="933" t="s">
        <v>539</v>
      </c>
    </row>
    <row r="66" spans="9:16">
      <c r="I66" s="965" t="s">
        <v>544</v>
      </c>
      <c r="J66" s="966" t="s">
        <v>544</v>
      </c>
      <c r="K66" s="933" t="s">
        <v>629</v>
      </c>
      <c r="L66" s="965" t="s">
        <v>629</v>
      </c>
      <c r="M66" s="934">
        <v>0</v>
      </c>
      <c r="N66" s="934">
        <v>0</v>
      </c>
      <c r="O66" s="934">
        <v>255</v>
      </c>
      <c r="P66" s="933" t="s">
        <v>544</v>
      </c>
    </row>
    <row r="67" spans="9:16">
      <c r="I67" s="967" t="s">
        <v>549</v>
      </c>
      <c r="J67" s="968" t="s">
        <v>549</v>
      </c>
      <c r="K67" s="933" t="s">
        <v>660</v>
      </c>
      <c r="L67" s="967" t="s">
        <v>660</v>
      </c>
      <c r="M67" s="934">
        <v>0</v>
      </c>
      <c r="N67" s="934">
        <v>204</v>
      </c>
      <c r="O67" s="934">
        <v>255</v>
      </c>
      <c r="P67" s="933" t="s">
        <v>549</v>
      </c>
    </row>
    <row r="68" spans="9:16">
      <c r="I68" s="945" t="s">
        <v>555</v>
      </c>
      <c r="J68" s="946" t="s">
        <v>555</v>
      </c>
      <c r="K68" s="933" t="s">
        <v>655</v>
      </c>
      <c r="L68" s="945" t="s">
        <v>655</v>
      </c>
      <c r="M68" s="934">
        <v>204</v>
      </c>
      <c r="N68" s="934">
        <v>255</v>
      </c>
      <c r="O68" s="934">
        <v>255</v>
      </c>
      <c r="P68" s="933" t="s">
        <v>555</v>
      </c>
    </row>
    <row r="69" spans="9:16">
      <c r="I69" s="969" t="s">
        <v>560</v>
      </c>
      <c r="J69" s="970" t="s">
        <v>560</v>
      </c>
      <c r="K69" s="933" t="s">
        <v>661</v>
      </c>
      <c r="L69" s="969" t="s">
        <v>661</v>
      </c>
      <c r="M69" s="934">
        <v>204</v>
      </c>
      <c r="N69" s="934">
        <v>255</v>
      </c>
      <c r="O69" s="934">
        <v>204</v>
      </c>
      <c r="P69" s="933" t="s">
        <v>560</v>
      </c>
    </row>
    <row r="70" spans="9:16">
      <c r="I70" s="971" t="s">
        <v>565</v>
      </c>
      <c r="J70" s="972" t="s">
        <v>565</v>
      </c>
      <c r="K70" s="933" t="s">
        <v>662</v>
      </c>
      <c r="L70" s="971" t="s">
        <v>662</v>
      </c>
      <c r="M70" s="934">
        <v>255</v>
      </c>
      <c r="N70" s="934">
        <v>255</v>
      </c>
      <c r="O70" s="934">
        <v>153</v>
      </c>
      <c r="P70" s="933" t="s">
        <v>565</v>
      </c>
    </row>
    <row r="71" spans="9:16">
      <c r="I71" s="973" t="s">
        <v>570</v>
      </c>
      <c r="J71" s="974" t="s">
        <v>570</v>
      </c>
      <c r="K71" s="933" t="s">
        <v>663</v>
      </c>
      <c r="L71" s="973" t="s">
        <v>663</v>
      </c>
      <c r="M71" s="934">
        <v>153</v>
      </c>
      <c r="N71" s="934">
        <v>204</v>
      </c>
      <c r="O71" s="934">
        <v>255</v>
      </c>
      <c r="P71" s="933" t="s">
        <v>570</v>
      </c>
    </row>
    <row r="72" spans="9:16">
      <c r="I72" s="975" t="s">
        <v>575</v>
      </c>
      <c r="J72" s="976" t="s">
        <v>575</v>
      </c>
      <c r="K72" s="933" t="s">
        <v>664</v>
      </c>
      <c r="L72" s="975" t="s">
        <v>664</v>
      </c>
      <c r="M72" s="934">
        <v>255</v>
      </c>
      <c r="N72" s="934">
        <v>153</v>
      </c>
      <c r="O72" s="934">
        <v>204</v>
      </c>
      <c r="P72" s="933" t="s">
        <v>575</v>
      </c>
    </row>
    <row r="73" spans="9:16">
      <c r="I73" s="977" t="s">
        <v>579</v>
      </c>
      <c r="J73" s="978" t="s">
        <v>579</v>
      </c>
      <c r="K73" s="933" t="s">
        <v>665</v>
      </c>
      <c r="L73" s="977" t="s">
        <v>665</v>
      </c>
      <c r="M73" s="934">
        <v>204</v>
      </c>
      <c r="N73" s="934">
        <v>153</v>
      </c>
      <c r="O73" s="934">
        <v>255</v>
      </c>
      <c r="P73" s="933" t="s">
        <v>579</v>
      </c>
    </row>
    <row r="74" spans="9:16">
      <c r="I74" s="979" t="s">
        <v>584</v>
      </c>
      <c r="J74" s="980" t="s">
        <v>584</v>
      </c>
      <c r="K74" s="933" t="s">
        <v>666</v>
      </c>
      <c r="L74" s="979" t="s">
        <v>666</v>
      </c>
      <c r="M74" s="934">
        <v>255</v>
      </c>
      <c r="N74" s="934">
        <v>204</v>
      </c>
      <c r="O74" s="934">
        <v>153</v>
      </c>
      <c r="P74" s="933" t="s">
        <v>584</v>
      </c>
    </row>
    <row r="75" spans="9:16">
      <c r="I75" s="981" t="s">
        <v>589</v>
      </c>
      <c r="J75" s="982" t="s">
        <v>589</v>
      </c>
      <c r="K75" s="933" t="s">
        <v>667</v>
      </c>
      <c r="L75" s="981" t="s">
        <v>667</v>
      </c>
      <c r="M75" s="934">
        <v>51</v>
      </c>
      <c r="N75" s="934">
        <v>102</v>
      </c>
      <c r="O75" s="934">
        <v>255</v>
      </c>
      <c r="P75" s="933" t="s">
        <v>589</v>
      </c>
    </row>
    <row r="76" spans="9:16">
      <c r="I76" s="983" t="s">
        <v>594</v>
      </c>
      <c r="J76" s="984" t="s">
        <v>594</v>
      </c>
      <c r="K76" s="933" t="s">
        <v>668</v>
      </c>
      <c r="L76" s="983" t="s">
        <v>668</v>
      </c>
      <c r="M76" s="934">
        <v>51</v>
      </c>
      <c r="N76" s="934">
        <v>204</v>
      </c>
      <c r="O76" s="934">
        <v>204</v>
      </c>
      <c r="P76" s="933" t="s">
        <v>594</v>
      </c>
    </row>
    <row r="77" spans="9:16">
      <c r="I77" s="985" t="s">
        <v>598</v>
      </c>
      <c r="J77" s="986" t="s">
        <v>598</v>
      </c>
      <c r="K77" s="933" t="s">
        <v>669</v>
      </c>
      <c r="L77" s="985" t="s">
        <v>669</v>
      </c>
      <c r="M77" s="934">
        <v>153</v>
      </c>
      <c r="N77" s="934">
        <v>204</v>
      </c>
      <c r="O77" s="934">
        <v>0</v>
      </c>
      <c r="P77" s="933" t="s">
        <v>598</v>
      </c>
    </row>
    <row r="78" spans="9:16">
      <c r="I78" s="987" t="s">
        <v>602</v>
      </c>
      <c r="J78" s="988" t="s">
        <v>602</v>
      </c>
      <c r="K78" s="933" t="s">
        <v>670</v>
      </c>
      <c r="L78" s="987" t="s">
        <v>670</v>
      </c>
      <c r="M78" s="934">
        <v>255</v>
      </c>
      <c r="N78" s="934">
        <v>204</v>
      </c>
      <c r="O78" s="934">
        <v>0</v>
      </c>
      <c r="P78" s="933" t="s">
        <v>602</v>
      </c>
    </row>
    <row r="79" spans="9:16">
      <c r="I79" s="989" t="s">
        <v>536</v>
      </c>
      <c r="J79" s="990" t="s">
        <v>536</v>
      </c>
      <c r="K79" s="933" t="s">
        <v>671</v>
      </c>
      <c r="L79" s="989" t="s">
        <v>671</v>
      </c>
      <c r="M79" s="934">
        <v>255</v>
      </c>
      <c r="N79" s="934">
        <v>153</v>
      </c>
      <c r="O79" s="934">
        <v>0</v>
      </c>
      <c r="P79" s="933" t="s">
        <v>536</v>
      </c>
    </row>
    <row r="80" spans="9:16">
      <c r="I80" s="991" t="s">
        <v>540</v>
      </c>
      <c r="J80" s="992" t="s">
        <v>540</v>
      </c>
      <c r="K80" s="933" t="s">
        <v>672</v>
      </c>
      <c r="L80" s="991" t="s">
        <v>672</v>
      </c>
      <c r="M80" s="934">
        <v>255</v>
      </c>
      <c r="N80" s="934">
        <v>102</v>
      </c>
      <c r="O80" s="934">
        <v>0</v>
      </c>
      <c r="P80" s="933" t="s">
        <v>540</v>
      </c>
    </row>
    <row r="81" spans="9:19">
      <c r="I81" s="993" t="s">
        <v>545</v>
      </c>
      <c r="J81" s="994" t="s">
        <v>545</v>
      </c>
      <c r="K81" s="933" t="s">
        <v>673</v>
      </c>
      <c r="L81" s="993" t="s">
        <v>673</v>
      </c>
      <c r="M81" s="934">
        <v>102</v>
      </c>
      <c r="N81" s="934">
        <v>102</v>
      </c>
      <c r="O81" s="934">
        <v>153</v>
      </c>
      <c r="P81" s="933" t="s">
        <v>545</v>
      </c>
    </row>
    <row r="82" spans="9:19">
      <c r="I82" s="995" t="s">
        <v>550</v>
      </c>
      <c r="J82" s="996" t="s">
        <v>550</v>
      </c>
      <c r="K82" s="933" t="s">
        <v>674</v>
      </c>
      <c r="L82" s="995" t="s">
        <v>674</v>
      </c>
      <c r="M82" s="934">
        <v>150</v>
      </c>
      <c r="N82" s="934">
        <v>150</v>
      </c>
      <c r="O82" s="934">
        <v>150</v>
      </c>
      <c r="P82" s="933" t="s">
        <v>550</v>
      </c>
    </row>
    <row r="83" spans="9:19">
      <c r="I83" s="997" t="s">
        <v>556</v>
      </c>
      <c r="J83" s="998" t="s">
        <v>556</v>
      </c>
      <c r="K83" s="933" t="s">
        <v>675</v>
      </c>
      <c r="L83" s="997" t="s">
        <v>675</v>
      </c>
      <c r="M83" s="934">
        <v>0</v>
      </c>
      <c r="N83" s="934">
        <v>51</v>
      </c>
      <c r="O83" s="934">
        <v>102</v>
      </c>
      <c r="P83" s="933" t="s">
        <v>556</v>
      </c>
    </row>
    <row r="84" spans="9:19">
      <c r="I84" s="999" t="s">
        <v>561</v>
      </c>
      <c r="J84" s="1000" t="s">
        <v>561</v>
      </c>
      <c r="K84" s="933" t="s">
        <v>676</v>
      </c>
      <c r="L84" s="999" t="s">
        <v>676</v>
      </c>
      <c r="M84" s="934">
        <v>51</v>
      </c>
      <c r="N84" s="934">
        <v>153</v>
      </c>
      <c r="O84" s="934">
        <v>102</v>
      </c>
      <c r="P84" s="933" t="s">
        <v>561</v>
      </c>
    </row>
    <row r="85" spans="9:19">
      <c r="I85" s="1001" t="s">
        <v>566</v>
      </c>
      <c r="J85" s="1002" t="s">
        <v>566</v>
      </c>
      <c r="K85" s="933" t="s">
        <v>677</v>
      </c>
      <c r="L85" s="1001" t="s">
        <v>677</v>
      </c>
      <c r="M85" s="934">
        <v>0</v>
      </c>
      <c r="N85" s="934">
        <v>51</v>
      </c>
      <c r="O85" s="934">
        <v>0</v>
      </c>
      <c r="P85" s="933" t="s">
        <v>566</v>
      </c>
      <c r="S85" s="96"/>
    </row>
    <row r="86" spans="9:19">
      <c r="I86" s="1003" t="s">
        <v>571</v>
      </c>
      <c r="J86" s="1004" t="s">
        <v>571</v>
      </c>
      <c r="K86" s="933" t="s">
        <v>678</v>
      </c>
      <c r="L86" s="1003" t="s">
        <v>678</v>
      </c>
      <c r="M86" s="934">
        <v>51</v>
      </c>
      <c r="N86" s="934">
        <v>51</v>
      </c>
      <c r="O86" s="934">
        <v>0</v>
      </c>
      <c r="P86" s="933" t="s">
        <v>571</v>
      </c>
    </row>
    <row r="87" spans="9:19">
      <c r="I87" s="1005" t="s">
        <v>576</v>
      </c>
      <c r="J87" s="1006" t="s">
        <v>576</v>
      </c>
      <c r="K87" s="933" t="s">
        <v>679</v>
      </c>
      <c r="L87" s="1005" t="s">
        <v>679</v>
      </c>
      <c r="M87" s="934">
        <v>153</v>
      </c>
      <c r="N87" s="934">
        <v>51</v>
      </c>
      <c r="O87" s="934">
        <v>0</v>
      </c>
      <c r="P87" s="933" t="s">
        <v>576</v>
      </c>
    </row>
    <row r="88" spans="9:19">
      <c r="I88" s="943" t="s">
        <v>580</v>
      </c>
      <c r="J88" s="944" t="s">
        <v>580</v>
      </c>
      <c r="K88" s="933" t="s">
        <v>654</v>
      </c>
      <c r="L88" s="943" t="s">
        <v>654</v>
      </c>
      <c r="M88" s="934">
        <v>153</v>
      </c>
      <c r="N88" s="934">
        <v>51</v>
      </c>
      <c r="O88" s="934">
        <v>102</v>
      </c>
      <c r="P88" s="933" t="s">
        <v>580</v>
      </c>
    </row>
    <row r="89" spans="9:19">
      <c r="I89" s="1007" t="s">
        <v>585</v>
      </c>
      <c r="J89" s="1008" t="s">
        <v>585</v>
      </c>
      <c r="K89" s="933" t="s">
        <v>680</v>
      </c>
      <c r="L89" s="1007" t="s">
        <v>680</v>
      </c>
      <c r="M89" s="934">
        <v>51</v>
      </c>
      <c r="N89" s="934">
        <v>51</v>
      </c>
      <c r="O89" s="934">
        <v>153</v>
      </c>
      <c r="P89" s="933" t="s">
        <v>585</v>
      </c>
    </row>
    <row r="90" spans="9:19">
      <c r="I90" s="1009" t="s">
        <v>590</v>
      </c>
      <c r="J90" s="1010" t="s">
        <v>590</v>
      </c>
      <c r="K90" s="933" t="s">
        <v>681</v>
      </c>
      <c r="L90" s="1009" t="s">
        <v>681</v>
      </c>
      <c r="M90" s="934">
        <v>51</v>
      </c>
      <c r="N90" s="934">
        <v>51</v>
      </c>
      <c r="O90" s="934">
        <v>51</v>
      </c>
      <c r="P90" s="933" t="s">
        <v>590</v>
      </c>
    </row>
    <row r="91" spans="9:19" ht="15" customHeight="1">
      <c r="I91" s="1780" t="s">
        <v>682</v>
      </c>
      <c r="J91" s="1781"/>
      <c r="K91" s="1781"/>
      <c r="L91" s="1781"/>
      <c r="M91" s="1781"/>
      <c r="N91" s="1781"/>
      <c r="O91" s="1781"/>
      <c r="P91" s="1782"/>
    </row>
    <row r="92" spans="9:19">
      <c r="I92" s="1783"/>
      <c r="J92" s="1784"/>
      <c r="K92" s="1784"/>
      <c r="L92" s="1784"/>
      <c r="M92" s="1784"/>
      <c r="N92" s="1784"/>
      <c r="O92" s="1784"/>
      <c r="P92" s="1785"/>
    </row>
    <row r="93" spans="9:19">
      <c r="I93" s="1769" t="s">
        <v>683</v>
      </c>
      <c r="J93" s="1770"/>
      <c r="K93" s="1770"/>
      <c r="L93" s="1770"/>
      <c r="M93" s="1770"/>
      <c r="N93" s="1770"/>
      <c r="O93" s="1770"/>
      <c r="P93" s="1771"/>
    </row>
    <row r="94" spans="9:19">
      <c r="I94" s="1769"/>
      <c r="J94" s="1770"/>
      <c r="K94" s="1770"/>
      <c r="L94" s="1770"/>
      <c r="M94" s="1770"/>
      <c r="N94" s="1770"/>
      <c r="O94" s="1770"/>
      <c r="P94" s="1771"/>
    </row>
    <row r="95" spans="9:19">
      <c r="I95" s="1772"/>
      <c r="J95" s="1773"/>
      <c r="K95" s="1773"/>
      <c r="L95" s="1773"/>
      <c r="M95" s="1773"/>
      <c r="N95" s="1773"/>
      <c r="O95" s="1773"/>
      <c r="P95" s="1774"/>
    </row>
    <row r="97" spans="9:16" ht="18.75">
      <c r="I97" s="99" t="s">
        <v>684</v>
      </c>
      <c r="J97" s="55"/>
      <c r="K97" s="55"/>
      <c r="L97" s="55"/>
      <c r="M97" s="55"/>
      <c r="N97" s="55"/>
      <c r="O97" s="55"/>
      <c r="P97" s="55"/>
    </row>
    <row r="98" spans="9:16" ht="18.75">
      <c r="I98" s="99" t="s">
        <v>685</v>
      </c>
      <c r="J98" s="55"/>
      <c r="K98" s="55"/>
      <c r="L98" s="55"/>
      <c r="M98" s="55"/>
      <c r="N98" s="55"/>
      <c r="O98" s="55"/>
      <c r="P98" s="55"/>
    </row>
  </sheetData>
  <mergeCells count="49">
    <mergeCell ref="B6:G6"/>
    <mergeCell ref="I6:P6"/>
    <mergeCell ref="B8:C8"/>
    <mergeCell ref="E8:G8"/>
    <mergeCell ref="B10:C10"/>
    <mergeCell ref="E10:G10"/>
    <mergeCell ref="E11:G11"/>
    <mergeCell ref="B12:C12"/>
    <mergeCell ref="E12:G12"/>
    <mergeCell ref="E13:G13"/>
    <mergeCell ref="B14:C14"/>
    <mergeCell ref="E14:G14"/>
    <mergeCell ref="E15:G15"/>
    <mergeCell ref="I15:P16"/>
    <mergeCell ref="B16:C16"/>
    <mergeCell ref="E16:G16"/>
    <mergeCell ref="E17:G17"/>
    <mergeCell ref="I17:P17"/>
    <mergeCell ref="E26:G26"/>
    <mergeCell ref="B18:C18"/>
    <mergeCell ref="E18:G18"/>
    <mergeCell ref="E19:G19"/>
    <mergeCell ref="B20:C20"/>
    <mergeCell ref="E20:G20"/>
    <mergeCell ref="E21:G21"/>
    <mergeCell ref="B22:C22"/>
    <mergeCell ref="E22:G22"/>
    <mergeCell ref="E23:G23"/>
    <mergeCell ref="E24:G24"/>
    <mergeCell ref="E25:G25"/>
    <mergeCell ref="E40:G40"/>
    <mergeCell ref="E29:G29"/>
    <mergeCell ref="E30:G30"/>
    <mergeCell ref="E31:G31"/>
    <mergeCell ref="E32:G32"/>
    <mergeCell ref="E33:G33"/>
    <mergeCell ref="E34:G34"/>
    <mergeCell ref="E35:G35"/>
    <mergeCell ref="E36:G36"/>
    <mergeCell ref="E37:G37"/>
    <mergeCell ref="E38:G38"/>
    <mergeCell ref="E39:G39"/>
    <mergeCell ref="I93:P95"/>
    <mergeCell ref="E41:G41"/>
    <mergeCell ref="E42:G42"/>
    <mergeCell ref="E43:G43"/>
    <mergeCell ref="E44:G44"/>
    <mergeCell ref="E45:G45"/>
    <mergeCell ref="I91:P92"/>
  </mergeCells>
  <hyperlinks>
    <hyperlink ref="I15" r:id="rId1" xr:uid="{00000000-0004-0000-0A00-000000000000}"/>
    <hyperlink ref="I91" r:id="rId2" location="dpalette" display="http://dmcritchie.mvps.org/excel/colors.htm - dpalette" xr:uid="{00000000-0004-0000-0A00-000001000000}"/>
    <hyperlink ref="S7" r:id="rId3" xr:uid="{00000000-0004-0000-0A00-000002000000}"/>
    <hyperlink ref="S10" r:id="rId4" xr:uid="{00000000-0004-0000-0A00-000003000000}"/>
    <hyperlink ref="S13" r:id="rId5" xr:uid="{00000000-0004-0000-0A00-000004000000}"/>
    <hyperlink ref="S16" r:id="rId6" xr:uid="{00000000-0004-0000-0A00-000005000000}"/>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Nota</vt:lpstr>
      <vt:lpstr>qu'est-ce qu'un "Postit"</vt:lpstr>
      <vt:lpstr>fiches.1</vt:lpstr>
      <vt:lpstr>fiches.2</vt:lpstr>
      <vt:lpstr>Vocabulaire</vt:lpstr>
      <vt:lpstr>Poids fruits et légumes</vt:lpstr>
      <vt:lpstr>Formats-Formules-Fonctions</vt:lpstr>
      <vt:lpstr>Epurer un texte</vt:lpstr>
      <vt:lpstr>Polices de Symboles</vt:lpstr>
      <vt:lpstr>Emoticones </vt:lpstr>
      <vt:lpstr>CODES COULEURS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2021-12-08T15:18:10Z</cp:lastPrinted>
  <dcterms:created xsi:type="dcterms:W3CDTF">2017-12-03T06:58:41Z</dcterms:created>
  <dcterms:modified xsi:type="dcterms:W3CDTF">2022-02-17T11:08:18Z</dcterms:modified>
</cp:coreProperties>
</file>